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6"/>
  </bookViews>
  <sheets>
    <sheet name="Таблица № 2" sheetId="1" r:id="rId1"/>
    <sheet name="Таблица № 3" sheetId="2" r:id="rId2"/>
    <sheet name="Таблица № 4" sheetId="3" r:id="rId3"/>
    <sheet name="Таблица № 5" sheetId="4" r:id="rId4"/>
    <sheet name="Таблица № 6" sheetId="5" r:id="rId5"/>
    <sheet name="Таблица №7" sheetId="6" r:id="rId6"/>
    <sheet name="Таблица №8" sheetId="7" r:id="rId7"/>
    <sheet name="XLR_NoRangeSheet" sheetId="8" state="veryHidden" r:id="rId8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 localSheetId="0">'Таблица № 2'!#REF!</definedName>
    <definedName name="SecondSheetRange" localSheetId="1">'Таблица № 3'!#REF!</definedName>
    <definedName name="SecondSheetRange" localSheetId="2">'Таблица № 4'!#REF!</definedName>
    <definedName name="SecondSheetRange" localSheetId="3">'Таблица № 5'!#REF!</definedName>
    <definedName name="SecondSheetRange" localSheetId="4">'Таблица № 6'!#REF!</definedName>
    <definedName name="SecondSheetRange" localSheetId="5">'Таблица №7'!#REF!</definedName>
    <definedName name="SecondSheetRange" localSheetId="6">'Таблица №8'!#REF!</definedName>
    <definedName name="SecondSheetRange">#REF!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<sst xmlns="http://schemas.openxmlformats.org/spreadsheetml/2006/main" count="346" uniqueCount="117">
  <si>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</si>
  <si>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</si>
  <si>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</si>
  <si>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</si>
  <si>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408</t>
  </si>
  <si>
    <t>06-Биология</t>
  </si>
  <si>
    <t xml:space="preserve">38-Иркутская область  </t>
  </si>
  <si>
    <t>35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</si>
  <si>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</si>
  <si>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</si>
  <si>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</si>
  <si>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</si>
  <si>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</si>
  <si>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</si>
  <si>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</si>
  <si>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</si>
  <si>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</si>
  <si>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</si>
  <si>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</si>
  <si>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</si>
  <si>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</si>
  <si>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</si>
  <si>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</si>
  <si>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</si>
  <si>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</si>
  <si>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Образовательные учеждения</t>
  </si>
  <si>
    <t>ИТОГО</t>
  </si>
  <si>
    <t>Данные</t>
  </si>
  <si>
    <t>Предмет</t>
  </si>
  <si>
    <t>Рус</t>
  </si>
  <si>
    <t>Физ</t>
  </si>
  <si>
    <t>Хим</t>
  </si>
  <si>
    <t>Гео</t>
  </si>
  <si>
    <t>Био</t>
  </si>
  <si>
    <t>Ист</t>
  </si>
  <si>
    <t>Общ</t>
  </si>
  <si>
    <t>Англ</t>
  </si>
  <si>
    <t>Лит</t>
  </si>
  <si>
    <t>СОШ №2</t>
  </si>
  <si>
    <t>СОШ №3</t>
  </si>
  <si>
    <t>СОШ №4</t>
  </si>
  <si>
    <t>СОШ №5</t>
  </si>
  <si>
    <t>СОШ №7</t>
  </si>
  <si>
    <t>Общеобразовательные учреждения</t>
  </si>
  <si>
    <t>Гимназия</t>
  </si>
  <si>
    <t>Зарегистрированно в РБД</t>
  </si>
  <si>
    <t>Явились фактически</t>
  </si>
  <si>
    <t>% явки от общего кол-ва</t>
  </si>
  <si>
    <t>Ср. тестовый балл</t>
  </si>
  <si>
    <t>Кол-во участников ЕГЭ</t>
  </si>
  <si>
    <t>Выпускники подтвердившие освоение основных общеобразовательных программ среднего (полного) общего образования</t>
  </si>
  <si>
    <t>Кол-во</t>
  </si>
  <si>
    <t>%</t>
  </si>
  <si>
    <t>Средний тестовый балл по городу</t>
  </si>
  <si>
    <t>Средний тестовый балл по области</t>
  </si>
  <si>
    <t>Средний тестовый балл по РФ</t>
  </si>
  <si>
    <t>Кол-во участников в ОУ</t>
  </si>
  <si>
    <t>ИТОГО ПО ГОРОДУ</t>
  </si>
  <si>
    <t>Средний балл</t>
  </si>
  <si>
    <t>Максимальный балл</t>
  </si>
  <si>
    <t>Минимальный балл</t>
  </si>
  <si>
    <t>ПО городу</t>
  </si>
  <si>
    <t>о баллах участников ЕГЭ</t>
  </si>
  <si>
    <t>Минимальный проходной балл</t>
  </si>
  <si>
    <t>Русский язык</t>
  </si>
  <si>
    <t>Не набрал  мин. балл в основной день</t>
  </si>
  <si>
    <t>Подтвердил в резервный день</t>
  </si>
  <si>
    <t>Кол-во участников подтвердивших освоение программы</t>
  </si>
  <si>
    <t>% от участников ЕГЭ</t>
  </si>
  <si>
    <t>Образовательные учреждения</t>
  </si>
  <si>
    <t>Всего человеко-тестов/среднее</t>
  </si>
  <si>
    <t>Не получили аттестат</t>
  </si>
  <si>
    <t>Зарегистрированно в РИС</t>
  </si>
  <si>
    <t>о количестве участников ЕГЭ не преодолевших минимальный порог по общеобразовательным учреждениям</t>
  </si>
  <si>
    <t>ВПЛ</t>
  </si>
  <si>
    <t>Кол-во участников ЕГЭ, набравших минимальное кол-во  баллов (порог)</t>
  </si>
  <si>
    <t>Зарегистрированно в базе РИС</t>
  </si>
  <si>
    <t>Участвовали в ЕГЭ</t>
  </si>
  <si>
    <t>Мат П</t>
  </si>
  <si>
    <t>ПО области</t>
  </si>
  <si>
    <t>СОШ №6</t>
  </si>
  <si>
    <t>Выпускники не подтвердившие освоение основных общеобразовательных программ среднего  общего образования</t>
  </si>
  <si>
    <t>СПО</t>
  </si>
  <si>
    <t>Выпускники не подтвердившие освоение основных общеобразовательных программ среднего общего образования</t>
  </si>
  <si>
    <t>Итого</t>
  </si>
  <si>
    <t>Кол-во участников не подтвердивших освоение программы</t>
  </si>
  <si>
    <t>Математика П</t>
  </si>
  <si>
    <t xml:space="preserve">СОШ №6 </t>
  </si>
  <si>
    <t>МОУ "Гимназия"</t>
  </si>
  <si>
    <t>МОУ "СОШ №2"</t>
  </si>
  <si>
    <t>МОУ "СОШ №3"</t>
  </si>
  <si>
    <t>МОУ "СОШ №4"</t>
  </si>
  <si>
    <t>МОУ "СОШ №5"</t>
  </si>
  <si>
    <t>МОУ "СОШ №6"</t>
  </si>
  <si>
    <t>МОУ "СОШ №7"</t>
  </si>
  <si>
    <t>Выпускники (ТГ) подтвердившие освоение основных общеобразовательных программ среднего  общего образования</t>
  </si>
  <si>
    <t>Выпускники (ТГ) не подтвердившие освоение основных общеобразовательных программ среднего  общего образования</t>
  </si>
  <si>
    <t>Кол-во участников в ОУ (сдававших)</t>
  </si>
  <si>
    <t>Русский язык (ГВЭ)</t>
  </si>
  <si>
    <t>Математика (ГВЭ)</t>
  </si>
  <si>
    <t>Мат Б</t>
  </si>
  <si>
    <t>ИКТ (КЕГЭ)</t>
  </si>
  <si>
    <t>% от участников ГВЭ</t>
  </si>
  <si>
    <t>Участвовали в ГВЭ</t>
  </si>
  <si>
    <t>Математика Б</t>
  </si>
  <si>
    <t>Кол-во участников ГВЭ</t>
  </si>
  <si>
    <t>о количестве выпускников 2022 г., участников ЕГЭ, зарегистрированных в РИС</t>
  </si>
  <si>
    <t>о количестве выпускников 2022 г., участников ГВЭ, зарегистрированных в РИС</t>
  </si>
  <si>
    <t>о количестве участников ЕГЭ в 2022 году по городу</t>
  </si>
  <si>
    <t>о количестве участников ГВЭ в 2022 году по городу</t>
  </si>
  <si>
    <t>Выпускники 2022 г.</t>
  </si>
  <si>
    <t>о результатах ЕГЭ выпускников дневных школ в 2022 году</t>
  </si>
  <si>
    <t>о выпускниках 2022 года не подтвердивших результат по основным предметам</t>
  </si>
  <si>
    <t>о выпускниках 2022 года, не подтвердивших результат по основным предметам</t>
  </si>
  <si>
    <t>ВПЛ, СПО</t>
  </si>
  <si>
    <t>результат аннулирован</t>
  </si>
  <si>
    <t>Посохова аннулирован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</si>
</sst>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48" fillId="0" borderId="0" xfId="0" applyFont="1" applyAlignment="1">
      <alignment/>
    </xf>
    <xf numFmtId="1" fontId="3" fillId="0" borderId="10" xfId="0" applyNumberFormat="1" applyFont="1" applyBorder="1" applyAlignment="1">
      <alignment horizontal="center" textRotation="90" wrapText="1"/>
    </xf>
    <xf numFmtId="2" fontId="3" fillId="32" borderId="11" xfId="0" applyNumberFormat="1" applyFont="1" applyFill="1" applyBorder="1" applyAlignment="1">
      <alignment horizontal="center" textRotation="90" wrapText="1"/>
    </xf>
    <xf numFmtId="1" fontId="3" fillId="7" borderId="12" xfId="0" applyNumberFormat="1" applyFont="1" applyFill="1" applyBorder="1" applyAlignment="1">
      <alignment horizontal="center" textRotation="90" wrapText="1"/>
    </xf>
    <xf numFmtId="1" fontId="3" fillId="33" borderId="10" xfId="0" applyNumberFormat="1" applyFont="1" applyFill="1" applyBorder="1" applyAlignment="1">
      <alignment horizontal="center" textRotation="90" wrapText="1"/>
    </xf>
    <xf numFmtId="1" fontId="3" fillId="0" borderId="12" xfId="0" applyNumberFormat="1" applyFont="1" applyBorder="1" applyAlignment="1">
      <alignment horizontal="center" textRotation="90" wrapText="1"/>
    </xf>
    <xf numFmtId="1" fontId="4" fillId="0" borderId="10" xfId="0" applyNumberFormat="1" applyFont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wrapText="1"/>
    </xf>
    <xf numFmtId="1" fontId="4" fillId="7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 wrapText="1"/>
    </xf>
    <xf numFmtId="172" fontId="4" fillId="35" borderId="11" xfId="0" applyNumberFormat="1" applyFont="1" applyFill="1" applyBorder="1" applyAlignment="1">
      <alignment horizontal="center" wrapText="1"/>
    </xf>
    <xf numFmtId="1" fontId="4" fillId="35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textRotation="90" wrapText="1"/>
    </xf>
    <xf numFmtId="1" fontId="4" fillId="36" borderId="11" xfId="0" applyNumberFormat="1" applyFont="1" applyFill="1" applyBorder="1" applyAlignment="1">
      <alignment horizontal="center" wrapText="1"/>
    </xf>
    <xf numFmtId="172" fontId="4" fillId="36" borderId="11" xfId="0" applyNumberFormat="1" applyFont="1" applyFill="1" applyBorder="1" applyAlignment="1">
      <alignment horizontal="center" wrapText="1"/>
    </xf>
    <xf numFmtId="1" fontId="4" fillId="36" borderId="11" xfId="0" applyNumberFormat="1" applyFont="1" applyFill="1" applyBorder="1" applyAlignment="1" quotePrefix="1">
      <alignment horizontal="center" wrapText="1"/>
    </xf>
    <xf numFmtId="172" fontId="4" fillId="36" borderId="11" xfId="0" applyNumberFormat="1" applyFont="1" applyFill="1" applyBorder="1" applyAlignment="1" quotePrefix="1">
      <alignment horizontal="center" wrapText="1"/>
    </xf>
    <xf numFmtId="1" fontId="4" fillId="36" borderId="11" xfId="0" applyNumberFormat="1" applyFont="1" applyFill="1" applyBorder="1" applyAlignment="1">
      <alignment horizontal="center"/>
    </xf>
    <xf numFmtId="1" fontId="3" fillId="8" borderId="11" xfId="0" applyNumberFormat="1" applyFont="1" applyFill="1" applyBorder="1" applyAlignment="1">
      <alignment horizontal="center" textRotation="90" wrapText="1"/>
    </xf>
    <xf numFmtId="1" fontId="4" fillId="8" borderId="11" xfId="0" applyNumberFormat="1" applyFont="1" applyFill="1" applyBorder="1" applyAlignment="1">
      <alignment horizontal="center" wrapText="1"/>
    </xf>
    <xf numFmtId="172" fontId="4" fillId="8" borderId="11" xfId="0" applyNumberFormat="1" applyFont="1" applyFill="1" applyBorder="1" applyAlignment="1">
      <alignment horizontal="center" wrapText="1"/>
    </xf>
    <xf numFmtId="1" fontId="4" fillId="8" borderId="11" xfId="0" applyNumberFormat="1" applyFont="1" applyFill="1" applyBorder="1" applyAlignment="1" quotePrefix="1">
      <alignment horizontal="center" wrapText="1"/>
    </xf>
    <xf numFmtId="172" fontId="4" fillId="8" borderId="11" xfId="0" applyNumberFormat="1" applyFont="1" applyFill="1" applyBorder="1" applyAlignment="1" quotePrefix="1">
      <alignment horizontal="center" wrapText="1"/>
    </xf>
    <xf numFmtId="1" fontId="4" fillId="8" borderId="11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 textRotation="90" wrapText="1"/>
    </xf>
    <xf numFmtId="1" fontId="4" fillId="34" borderId="11" xfId="0" applyNumberFormat="1" applyFont="1" applyFill="1" applyBorder="1" applyAlignment="1">
      <alignment horizontal="center" wrapText="1"/>
    </xf>
    <xf numFmtId="172" fontId="4" fillId="34" borderId="11" xfId="0" applyNumberFormat="1" applyFont="1" applyFill="1" applyBorder="1" applyAlignment="1">
      <alignment horizontal="center" wrapText="1"/>
    </xf>
    <xf numFmtId="1" fontId="4" fillId="34" borderId="11" xfId="0" applyNumberFormat="1" applyFont="1" applyFill="1" applyBorder="1" applyAlignment="1" quotePrefix="1">
      <alignment horizontal="center" wrapText="1"/>
    </xf>
    <xf numFmtId="172" fontId="4" fillId="34" borderId="11" xfId="0" applyNumberFormat="1" applyFont="1" applyFill="1" applyBorder="1" applyAlignment="1" quotePrefix="1">
      <alignment horizontal="center" wrapText="1"/>
    </xf>
    <xf numFmtId="1" fontId="4" fillId="34" borderId="11" xfId="0" applyNumberFormat="1" applyFont="1" applyFill="1" applyBorder="1" applyAlignment="1">
      <alignment horizontal="center"/>
    </xf>
    <xf numFmtId="1" fontId="3" fillId="13" borderId="11" xfId="0" applyNumberFormat="1" applyFont="1" applyFill="1" applyBorder="1" applyAlignment="1">
      <alignment horizontal="center" textRotation="90" wrapText="1"/>
    </xf>
    <xf numFmtId="1" fontId="4" fillId="13" borderId="11" xfId="0" applyNumberFormat="1" applyFont="1" applyFill="1" applyBorder="1" applyAlignment="1">
      <alignment horizontal="center" wrapText="1"/>
    </xf>
    <xf numFmtId="172" fontId="4" fillId="13" borderId="11" xfId="0" applyNumberFormat="1" applyFont="1" applyFill="1" applyBorder="1" applyAlignment="1">
      <alignment horizontal="center" wrapText="1"/>
    </xf>
    <xf numFmtId="1" fontId="4" fillId="13" borderId="11" xfId="0" applyNumberFormat="1" applyFont="1" applyFill="1" applyBorder="1" applyAlignment="1" quotePrefix="1">
      <alignment horizontal="center" wrapText="1"/>
    </xf>
    <xf numFmtId="172" fontId="4" fillId="13" borderId="11" xfId="0" applyNumberFormat="1" applyFont="1" applyFill="1" applyBorder="1" applyAlignment="1" quotePrefix="1">
      <alignment horizontal="center" wrapText="1"/>
    </xf>
    <xf numFmtId="1" fontId="4" fillId="13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 textRotation="90" wrapText="1"/>
    </xf>
    <xf numFmtId="1" fontId="4" fillId="37" borderId="11" xfId="0" applyNumberFormat="1" applyFont="1" applyFill="1" applyBorder="1" applyAlignment="1">
      <alignment horizontal="center" wrapText="1"/>
    </xf>
    <xf numFmtId="172" fontId="4" fillId="37" borderId="11" xfId="0" applyNumberFormat="1" applyFont="1" applyFill="1" applyBorder="1" applyAlignment="1">
      <alignment horizontal="center" wrapText="1"/>
    </xf>
    <xf numFmtId="1" fontId="4" fillId="37" borderId="11" xfId="0" applyNumberFormat="1" applyFont="1" applyFill="1" applyBorder="1" applyAlignment="1" quotePrefix="1">
      <alignment horizontal="center" wrapText="1"/>
    </xf>
    <xf numFmtId="172" fontId="4" fillId="37" borderId="11" xfId="0" applyNumberFormat="1" applyFont="1" applyFill="1" applyBorder="1" applyAlignment="1" quotePrefix="1">
      <alignment horizontal="center" wrapText="1"/>
    </xf>
    <xf numFmtId="1" fontId="4" fillId="37" borderId="11" xfId="0" applyNumberFormat="1" applyFont="1" applyFill="1" applyBorder="1" applyAlignment="1">
      <alignment horizontal="center"/>
    </xf>
    <xf numFmtId="1" fontId="3" fillId="38" borderId="11" xfId="0" applyNumberFormat="1" applyFont="1" applyFill="1" applyBorder="1" applyAlignment="1">
      <alignment horizontal="center" textRotation="90" wrapText="1"/>
    </xf>
    <xf numFmtId="1" fontId="4" fillId="38" borderId="11" xfId="0" applyNumberFormat="1" applyFont="1" applyFill="1" applyBorder="1" applyAlignment="1">
      <alignment horizontal="center" wrapText="1"/>
    </xf>
    <xf numFmtId="172" fontId="4" fillId="38" borderId="11" xfId="0" applyNumberFormat="1" applyFont="1" applyFill="1" applyBorder="1" applyAlignment="1">
      <alignment horizontal="center" wrapText="1"/>
    </xf>
    <xf numFmtId="1" fontId="4" fillId="38" borderId="11" xfId="0" applyNumberFormat="1" applyFont="1" applyFill="1" applyBorder="1" applyAlignment="1" quotePrefix="1">
      <alignment horizontal="center" wrapText="1"/>
    </xf>
    <xf numFmtId="172" fontId="4" fillId="38" borderId="11" xfId="0" applyNumberFormat="1" applyFont="1" applyFill="1" applyBorder="1" applyAlignment="1" quotePrefix="1">
      <alignment horizontal="center" wrapText="1"/>
    </xf>
    <xf numFmtId="1" fontId="4" fillId="38" borderId="11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center"/>
    </xf>
    <xf numFmtId="0" fontId="6" fillId="7" borderId="11" xfId="0" applyFont="1" applyFill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textRotation="90" wrapText="1"/>
    </xf>
    <xf numFmtId="0" fontId="5" fillId="17" borderId="11" xfId="0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/>
    </xf>
    <xf numFmtId="0" fontId="5" fillId="17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17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72" fontId="7" fillId="0" borderId="15" xfId="0" applyNumberFormat="1" applyFont="1" applyBorder="1" applyAlignment="1">
      <alignment horizontal="center" wrapText="1"/>
    </xf>
    <xf numFmtId="172" fontId="7" fillId="0" borderId="16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73" fontId="6" fillId="33" borderId="11" xfId="0" applyNumberFormat="1" applyFont="1" applyFill="1" applyBorder="1" applyAlignment="1">
      <alignment horizontal="center" wrapText="1"/>
    </xf>
    <xf numFmtId="173" fontId="6" fillId="33" borderId="12" xfId="0" applyNumberFormat="1" applyFont="1" applyFill="1" applyBorder="1" applyAlignment="1">
      <alignment horizontal="center" wrapText="1"/>
    </xf>
    <xf numFmtId="1" fontId="6" fillId="33" borderId="1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2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173" fontId="6" fillId="35" borderId="11" xfId="0" applyNumberFormat="1" applyFont="1" applyFill="1" applyBorder="1" applyAlignment="1">
      <alignment horizontal="center" wrapText="1"/>
    </xf>
    <xf numFmtId="173" fontId="6" fillId="35" borderId="12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1" fontId="6" fillId="33" borderId="11" xfId="0" applyNumberFormat="1" applyFont="1" applyFill="1" applyBorder="1" applyAlignment="1">
      <alignment horizontal="center" wrapText="1"/>
    </xf>
    <xf numFmtId="172" fontId="4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4" fillId="39" borderId="11" xfId="0" applyFont="1" applyFill="1" applyBorder="1" applyAlignment="1">
      <alignment horizontal="center" wrapText="1"/>
    </xf>
    <xf numFmtId="173" fontId="4" fillId="39" borderId="11" xfId="0" applyNumberFormat="1" applyFont="1" applyFill="1" applyBorder="1" applyAlignment="1">
      <alignment horizontal="center" wrapText="1"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4" xfId="0" applyNumberFormat="1" applyFont="1" applyFill="1" applyBorder="1" applyAlignment="1">
      <alignment horizontal="center" wrapText="1"/>
    </xf>
    <xf numFmtId="2" fontId="3" fillId="39" borderId="20" xfId="0" applyNumberFormat="1" applyFont="1" applyFill="1" applyBorder="1" applyAlignment="1" quotePrefix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39" borderId="11" xfId="0" applyFont="1" applyFill="1" applyBorder="1" applyAlignment="1" quotePrefix="1">
      <alignment horizontal="center" wrapText="1"/>
    </xf>
    <xf numFmtId="0" fontId="3" fillId="39" borderId="20" xfId="0" applyFont="1" applyFill="1" applyBorder="1" applyAlignment="1" quotePrefix="1">
      <alignment horizontal="center"/>
    </xf>
    <xf numFmtId="0" fontId="4" fillId="39" borderId="1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4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wrapText="1"/>
    </xf>
    <xf numFmtId="173" fontId="6" fillId="0" borderId="12" xfId="0" applyNumberFormat="1" applyFont="1" applyBorder="1" applyAlignment="1">
      <alignment horizontal="center" wrapText="1"/>
    </xf>
    <xf numFmtId="0" fontId="6" fillId="40" borderId="20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173" fontId="6" fillId="0" borderId="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173" fontId="7" fillId="0" borderId="26" xfId="0" applyNumberFormat="1" applyFont="1" applyBorder="1" applyAlignment="1">
      <alignment horizontal="center" wrapText="1"/>
    </xf>
    <xf numFmtId="2" fontId="7" fillId="0" borderId="27" xfId="0" applyNumberFormat="1" applyFont="1" applyFill="1" applyBorder="1" applyAlignment="1">
      <alignment horizontal="center" wrapText="1"/>
    </xf>
    <xf numFmtId="173" fontId="7" fillId="0" borderId="27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40" borderId="11" xfId="0" applyFont="1" applyFill="1" applyBorder="1" applyAlignment="1">
      <alignment horizontal="center" wrapText="1"/>
    </xf>
    <xf numFmtId="0" fontId="7" fillId="40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6" fillId="0" borderId="11" xfId="0" applyFont="1" applyBorder="1" applyAlignment="1" quotePrefix="1">
      <alignment horizontal="center" wrapText="1"/>
    </xf>
    <xf numFmtId="0" fontId="6" fillId="0" borderId="14" xfId="0" applyFont="1" applyFill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41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42" borderId="11" xfId="0" applyFont="1" applyFill="1" applyBorder="1" applyAlignment="1" quotePrefix="1">
      <alignment horizontal="center"/>
    </xf>
    <xf numFmtId="173" fontId="6" fillId="42" borderId="11" xfId="0" applyNumberFormat="1" applyFont="1" applyFill="1" applyBorder="1" applyAlignment="1">
      <alignment horizontal="center"/>
    </xf>
    <xf numFmtId="0" fontId="6" fillId="43" borderId="2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43" borderId="29" xfId="0" applyFont="1" applyFill="1" applyBorder="1" applyAlignment="1">
      <alignment horizontal="center"/>
    </xf>
    <xf numFmtId="0" fontId="7" fillId="44" borderId="11" xfId="0" applyFont="1" applyFill="1" applyBorder="1" applyAlignment="1">
      <alignment horizontal="center"/>
    </xf>
    <xf numFmtId="173" fontId="6" fillId="44" borderId="11" xfId="0" applyNumberFormat="1" applyFont="1" applyFill="1" applyBorder="1" applyAlignment="1">
      <alignment horizontal="center"/>
    </xf>
    <xf numFmtId="0" fontId="6" fillId="44" borderId="11" xfId="0" applyFont="1" applyFill="1" applyBorder="1" applyAlignment="1" quotePrefix="1">
      <alignment horizontal="center"/>
    </xf>
    <xf numFmtId="0" fontId="6" fillId="44" borderId="11" xfId="0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7" fillId="33" borderId="11" xfId="0" applyFont="1" applyFill="1" applyBorder="1" applyAlignment="1">
      <alignment horizontal="center" wrapText="1"/>
    </xf>
    <xf numFmtId="0" fontId="7" fillId="7" borderId="11" xfId="0" applyFont="1" applyFill="1" applyBorder="1" applyAlignment="1" quotePrefix="1">
      <alignment horizontal="center"/>
    </xf>
    <xf numFmtId="0" fontId="6" fillId="45" borderId="10" xfId="0" applyFont="1" applyFill="1" applyBorder="1" applyAlignment="1">
      <alignment horizontal="center" wrapText="1"/>
    </xf>
    <xf numFmtId="0" fontId="6" fillId="45" borderId="11" xfId="0" applyFont="1" applyFill="1" applyBorder="1" applyAlignment="1">
      <alignment horizontal="center" wrapText="1"/>
    </xf>
    <xf numFmtId="173" fontId="6" fillId="45" borderId="11" xfId="0" applyNumberFormat="1" applyFont="1" applyFill="1" applyBorder="1" applyAlignment="1">
      <alignment horizontal="center" wrapText="1"/>
    </xf>
    <xf numFmtId="173" fontId="6" fillId="45" borderId="12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3" fontId="6" fillId="0" borderId="12" xfId="0" applyNumberFormat="1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6" fillId="46" borderId="0" xfId="0" applyFont="1" applyFill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40" borderId="0" xfId="0" applyFont="1" applyFill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34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172" fontId="3" fillId="0" borderId="34" xfId="0" applyNumberFormat="1" applyFont="1" applyBorder="1" applyAlignment="1">
      <alignment horizontal="center" textRotation="90" wrapText="1"/>
    </xf>
    <xf numFmtId="172" fontId="3" fillId="0" borderId="35" xfId="0" applyNumberFormat="1" applyFont="1" applyBorder="1" applyAlignment="1">
      <alignment horizontal="center" textRotation="90" wrapText="1"/>
    </xf>
    <xf numFmtId="0" fontId="3" fillId="0" borderId="36" xfId="0" applyFont="1" applyBorder="1" applyAlignment="1">
      <alignment horizontal="center" textRotation="90" wrapText="1"/>
    </xf>
    <xf numFmtId="0" fontId="3" fillId="0" borderId="37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1" fontId="7" fillId="0" borderId="36" xfId="0" applyNumberFormat="1" applyFont="1" applyBorder="1" applyAlignment="1">
      <alignment horizontal="center" textRotation="90" wrapText="1"/>
    </xf>
    <xf numFmtId="1" fontId="7" fillId="0" borderId="38" xfId="0" applyNumberFormat="1" applyFont="1" applyBorder="1" applyAlignment="1">
      <alignment horizontal="center" textRotation="90" wrapText="1"/>
    </xf>
    <xf numFmtId="0" fontId="7" fillId="0" borderId="32" xfId="0" applyFont="1" applyBorder="1" applyAlignment="1">
      <alignment horizontal="right" textRotation="90" wrapText="1"/>
    </xf>
    <xf numFmtId="0" fontId="6" fillId="0" borderId="0" xfId="0" applyFont="1" applyAlignment="1">
      <alignment horizontal="center"/>
    </xf>
    <xf numFmtId="0" fontId="7" fillId="0" borderId="33" xfId="0" applyFont="1" applyBorder="1" applyAlignment="1">
      <alignment horizontal="right" textRotation="90" wrapText="1"/>
    </xf>
    <xf numFmtId="0" fontId="7" fillId="10" borderId="39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36" xfId="0" applyFont="1" applyBorder="1" applyAlignment="1">
      <alignment horizontal="center" textRotation="90" wrapText="1"/>
    </xf>
    <xf numFmtId="0" fontId="7" fillId="0" borderId="38" xfId="0" applyFont="1" applyBorder="1" applyAlignment="1">
      <alignment horizontal="center" textRotation="90" wrapText="1"/>
    </xf>
    <xf numFmtId="0" fontId="7" fillId="10" borderId="36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10" borderId="43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0" borderId="46" xfId="0" applyFont="1" applyBorder="1" applyAlignment="1">
      <alignment horizontal="right" textRotation="90" wrapText="1"/>
    </xf>
    <xf numFmtId="0" fontId="7" fillId="0" borderId="21" xfId="0" applyFont="1" applyBorder="1" applyAlignment="1">
      <alignment horizontal="right" textRotation="90" wrapText="1"/>
    </xf>
    <xf numFmtId="0" fontId="7" fillId="0" borderId="47" xfId="0" applyFont="1" applyBorder="1" applyAlignment="1">
      <alignment horizontal="right" textRotation="90" wrapText="1"/>
    </xf>
    <xf numFmtId="0" fontId="3" fillId="0" borderId="38" xfId="0" applyFont="1" applyBorder="1" applyAlignment="1">
      <alignment horizontal="center" textRotation="90" wrapText="1"/>
    </xf>
    <xf numFmtId="1" fontId="3" fillId="5" borderId="32" xfId="0" applyNumberFormat="1" applyFont="1" applyFill="1" applyBorder="1" applyAlignment="1">
      <alignment horizontal="center"/>
    </xf>
    <xf numFmtId="1" fontId="3" fillId="5" borderId="46" xfId="0" applyNumberFormat="1" applyFont="1" applyFill="1" applyBorder="1" applyAlignment="1">
      <alignment horizontal="center"/>
    </xf>
    <xf numFmtId="1" fontId="4" fillId="13" borderId="14" xfId="0" applyNumberFormat="1" applyFont="1" applyFill="1" applyBorder="1" applyAlignment="1">
      <alignment horizontal="center" wrapText="1"/>
    </xf>
    <xf numFmtId="1" fontId="4" fillId="13" borderId="48" xfId="0" applyNumberFormat="1" applyFont="1" applyFill="1" applyBorder="1" applyAlignment="1">
      <alignment horizontal="center" wrapText="1"/>
    </xf>
    <xf numFmtId="1" fontId="4" fillId="13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3" fillId="5" borderId="49" xfId="0" applyNumberFormat="1" applyFont="1" applyFill="1" applyBorder="1" applyAlignment="1">
      <alignment horizontal="center"/>
    </xf>
    <xf numFmtId="1" fontId="3" fillId="5" borderId="50" xfId="0" applyNumberFormat="1" applyFont="1" applyFill="1" applyBorder="1" applyAlignment="1">
      <alignment horizontal="center"/>
    </xf>
    <xf numFmtId="1" fontId="3" fillId="5" borderId="21" xfId="0" applyNumberFormat="1" applyFont="1" applyFill="1" applyBorder="1" applyAlignment="1">
      <alignment horizontal="center"/>
    </xf>
    <xf numFmtId="1" fontId="8" fillId="5" borderId="0" xfId="0" applyNumberFormat="1" applyFont="1" applyFill="1" applyAlignment="1">
      <alignment horizontal="center"/>
    </xf>
    <xf numFmtId="0" fontId="3" fillId="34" borderId="32" xfId="0" applyFont="1" applyFill="1" applyBorder="1" applyAlignment="1">
      <alignment horizontal="center" textRotation="90" wrapText="1"/>
    </xf>
    <xf numFmtId="0" fontId="3" fillId="34" borderId="11" xfId="0" applyFont="1" applyFill="1" applyBorder="1" applyAlignment="1">
      <alignment horizontal="center" textRotation="90" wrapText="1"/>
    </xf>
    <xf numFmtId="0" fontId="7" fillId="7" borderId="14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48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43" borderId="18" xfId="0" applyFont="1" applyFill="1" applyBorder="1" applyAlignment="1">
      <alignment horizontal="center" wrapText="1"/>
    </xf>
    <xf numFmtId="0" fontId="7" fillId="43" borderId="16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T49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4.75390625" style="22" customWidth="1"/>
    <col min="2" max="2" width="11.375" style="0" customWidth="1"/>
    <col min="3" max="3" width="11.00390625" style="0" customWidth="1"/>
    <col min="4" max="4" width="10.375" style="0" customWidth="1"/>
    <col min="5" max="5" width="12.375" style="0" customWidth="1"/>
    <col min="8" max="8" width="12.75390625" style="0" customWidth="1"/>
    <col min="13" max="13" width="12.625" style="0" customWidth="1"/>
  </cols>
  <sheetData>
    <row r="1" spans="1:20" ht="12.75" customHeight="1">
      <c r="A1" s="135"/>
      <c r="B1" s="85"/>
      <c r="C1" s="235">
        <v>2022</v>
      </c>
      <c r="D1" s="235"/>
      <c r="E1" s="235"/>
      <c r="F1" s="235"/>
      <c r="G1" s="235"/>
      <c r="H1" s="235"/>
      <c r="I1" s="23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2.75" customHeight="1">
      <c r="A2" s="135"/>
      <c r="B2" s="85"/>
      <c r="C2" s="235"/>
      <c r="D2" s="235"/>
      <c r="E2" s="235"/>
      <c r="F2" s="235"/>
      <c r="G2" s="235"/>
      <c r="H2" s="235"/>
      <c r="I2" s="23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5">
      <c r="A3" s="135"/>
      <c r="B3" s="236" t="s">
        <v>27</v>
      </c>
      <c r="C3" s="236"/>
      <c r="D3" s="236"/>
      <c r="E3" s="236"/>
      <c r="F3" s="236"/>
      <c r="G3" s="236"/>
      <c r="H3" s="236"/>
      <c r="I3" s="236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>
      <c r="A4" s="135"/>
      <c r="B4" s="237" t="s">
        <v>106</v>
      </c>
      <c r="C4" s="237"/>
      <c r="D4" s="237"/>
      <c r="E4" s="237"/>
      <c r="F4" s="237"/>
      <c r="G4" s="237"/>
      <c r="H4" s="237"/>
      <c r="I4" s="237"/>
      <c r="J4" s="85"/>
      <c r="K4" s="85"/>
      <c r="L4" s="231" t="s">
        <v>107</v>
      </c>
      <c r="M4" s="231"/>
      <c r="N4" s="231"/>
      <c r="O4" s="231"/>
      <c r="P4" s="231"/>
      <c r="Q4" s="231"/>
      <c r="R4" s="231"/>
      <c r="S4" s="231"/>
      <c r="T4" s="85"/>
    </row>
    <row r="5" spans="1:20" ht="15">
      <c r="A5" s="135"/>
      <c r="B5" s="85"/>
      <c r="C5" s="85"/>
      <c r="D5" s="85"/>
      <c r="E5" s="85"/>
      <c r="F5" s="85"/>
      <c r="G5" s="85"/>
      <c r="H5" s="86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s="3" customFormat="1" ht="15" customHeight="1">
      <c r="A6" s="179"/>
      <c r="B6" s="224" t="s">
        <v>28</v>
      </c>
      <c r="C6" s="233" t="s">
        <v>43</v>
      </c>
      <c r="D6" s="233"/>
      <c r="E6" s="233"/>
      <c r="F6" s="233"/>
      <c r="G6" s="233"/>
      <c r="H6" s="233"/>
      <c r="I6" s="233"/>
      <c r="J6" s="224" t="s">
        <v>26</v>
      </c>
      <c r="K6" s="122"/>
      <c r="L6" s="226" t="s">
        <v>28</v>
      </c>
      <c r="M6" s="228" t="s">
        <v>43</v>
      </c>
      <c r="N6" s="228"/>
      <c r="O6" s="228"/>
      <c r="P6" s="228"/>
      <c r="Q6" s="228"/>
      <c r="R6" s="228"/>
      <c r="S6" s="228"/>
      <c r="T6" s="229" t="s">
        <v>26</v>
      </c>
    </row>
    <row r="7" spans="1:20" s="3" customFormat="1" ht="15.75" customHeight="1">
      <c r="A7" s="179"/>
      <c r="B7" s="225"/>
      <c r="C7" s="180" t="s">
        <v>44</v>
      </c>
      <c r="D7" s="180" t="s">
        <v>38</v>
      </c>
      <c r="E7" s="180" t="s">
        <v>39</v>
      </c>
      <c r="F7" s="180" t="s">
        <v>40</v>
      </c>
      <c r="G7" s="180" t="s">
        <v>41</v>
      </c>
      <c r="H7" s="181" t="s">
        <v>87</v>
      </c>
      <c r="I7" s="180" t="s">
        <v>42</v>
      </c>
      <c r="J7" s="225"/>
      <c r="K7" s="122"/>
      <c r="L7" s="227"/>
      <c r="M7" s="182" t="s">
        <v>44</v>
      </c>
      <c r="N7" s="182" t="s">
        <v>38</v>
      </c>
      <c r="O7" s="182" t="s">
        <v>39</v>
      </c>
      <c r="P7" s="182" t="s">
        <v>40</v>
      </c>
      <c r="Q7" s="182" t="s">
        <v>41</v>
      </c>
      <c r="R7" s="183" t="s">
        <v>87</v>
      </c>
      <c r="S7" s="182" t="s">
        <v>42</v>
      </c>
      <c r="T7" s="230"/>
    </row>
    <row r="8" spans="1:20" s="3" customFormat="1" ht="15">
      <c r="A8" s="179"/>
      <c r="B8" s="128" t="s">
        <v>29</v>
      </c>
      <c r="C8" s="184">
        <v>41</v>
      </c>
      <c r="D8" s="185">
        <v>45</v>
      </c>
      <c r="E8" s="185">
        <v>43</v>
      </c>
      <c r="F8" s="185">
        <v>48</v>
      </c>
      <c r="G8" s="185">
        <v>20</v>
      </c>
      <c r="H8" s="186">
        <v>20</v>
      </c>
      <c r="I8" s="187">
        <v>11</v>
      </c>
      <c r="J8" s="188">
        <f>SUM(C8:I8)</f>
        <v>228</v>
      </c>
      <c r="K8" s="122"/>
      <c r="L8" s="130" t="s">
        <v>29</v>
      </c>
      <c r="M8" s="130">
        <v>0</v>
      </c>
      <c r="N8" s="130">
        <v>0</v>
      </c>
      <c r="O8" s="130">
        <v>0</v>
      </c>
      <c r="P8" s="130">
        <v>2</v>
      </c>
      <c r="Q8" s="130">
        <v>0</v>
      </c>
      <c r="R8" s="130">
        <v>0</v>
      </c>
      <c r="S8" s="130">
        <v>0</v>
      </c>
      <c r="T8" s="189">
        <f>SUM(M8:S8)</f>
        <v>2</v>
      </c>
    </row>
    <row r="9" spans="1:20" s="3" customFormat="1" ht="15">
      <c r="A9" s="179"/>
      <c r="B9" s="128" t="s">
        <v>78</v>
      </c>
      <c r="C9" s="184">
        <v>25</v>
      </c>
      <c r="D9" s="185">
        <v>36</v>
      </c>
      <c r="E9" s="185">
        <v>25</v>
      </c>
      <c r="F9" s="185">
        <v>26</v>
      </c>
      <c r="G9" s="185">
        <v>8</v>
      </c>
      <c r="H9" s="186">
        <v>3</v>
      </c>
      <c r="I9" s="187">
        <v>3</v>
      </c>
      <c r="J9" s="188">
        <f aca="true" t="shared" si="0" ref="J9:J19">SUM(C9:I9)</f>
        <v>126</v>
      </c>
      <c r="K9" s="122"/>
      <c r="L9" s="130" t="s">
        <v>100</v>
      </c>
      <c r="M9" s="130">
        <v>0</v>
      </c>
      <c r="N9" s="130">
        <v>0</v>
      </c>
      <c r="O9" s="130">
        <v>0</v>
      </c>
      <c r="P9" s="130">
        <v>2</v>
      </c>
      <c r="Q9" s="130">
        <v>0</v>
      </c>
      <c r="R9" s="130">
        <v>0</v>
      </c>
      <c r="S9" s="130">
        <v>0</v>
      </c>
      <c r="T9" s="189">
        <f>SUM(M9:S9)</f>
        <v>2</v>
      </c>
    </row>
    <row r="10" spans="1:20" s="3" customFormat="1" ht="15">
      <c r="A10" s="179"/>
      <c r="B10" s="128" t="s">
        <v>30</v>
      </c>
      <c r="C10" s="184">
        <v>11</v>
      </c>
      <c r="D10" s="185">
        <v>10</v>
      </c>
      <c r="E10" s="185">
        <v>9</v>
      </c>
      <c r="F10" s="185">
        <v>12</v>
      </c>
      <c r="G10" s="185">
        <v>3</v>
      </c>
      <c r="H10" s="186">
        <v>1</v>
      </c>
      <c r="I10" s="187">
        <v>1</v>
      </c>
      <c r="J10" s="188">
        <f t="shared" si="0"/>
        <v>47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0" s="3" customFormat="1" ht="15">
      <c r="A11" s="179"/>
      <c r="B11" s="128" t="s">
        <v>31</v>
      </c>
      <c r="C11" s="184">
        <v>6</v>
      </c>
      <c r="D11" s="185">
        <v>4</v>
      </c>
      <c r="E11" s="185">
        <v>1</v>
      </c>
      <c r="F11" s="185">
        <v>2</v>
      </c>
      <c r="G11" s="185">
        <v>3</v>
      </c>
      <c r="H11" s="184">
        <v>0</v>
      </c>
      <c r="I11" s="185">
        <v>1</v>
      </c>
      <c r="J11" s="188">
        <f t="shared" si="0"/>
        <v>17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0" s="3" customFormat="1" ht="15">
      <c r="A12" s="179"/>
      <c r="B12" s="128" t="s">
        <v>33</v>
      </c>
      <c r="C12" s="184">
        <v>4</v>
      </c>
      <c r="D12" s="185">
        <v>3</v>
      </c>
      <c r="E12" s="185">
        <v>3</v>
      </c>
      <c r="F12" s="185">
        <v>4</v>
      </c>
      <c r="G12" s="185">
        <v>7</v>
      </c>
      <c r="H12" s="186">
        <v>0</v>
      </c>
      <c r="I12" s="187">
        <v>1</v>
      </c>
      <c r="J12" s="188">
        <f t="shared" si="0"/>
        <v>22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15">
      <c r="A13" s="135"/>
      <c r="B13" s="128" t="s">
        <v>34</v>
      </c>
      <c r="C13" s="184">
        <v>7</v>
      </c>
      <c r="D13" s="185">
        <v>7</v>
      </c>
      <c r="E13" s="185">
        <v>2</v>
      </c>
      <c r="F13" s="185">
        <v>10</v>
      </c>
      <c r="G13" s="185">
        <v>4</v>
      </c>
      <c r="H13" s="184">
        <v>1</v>
      </c>
      <c r="I13" s="185">
        <v>3</v>
      </c>
      <c r="J13" s="188">
        <f>SUM(C13:I13)</f>
        <v>34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ht="15">
      <c r="A14" s="135"/>
      <c r="B14" s="136" t="s">
        <v>32</v>
      </c>
      <c r="C14" s="184">
        <v>0</v>
      </c>
      <c r="D14" s="185">
        <v>0</v>
      </c>
      <c r="E14" s="185">
        <v>8</v>
      </c>
      <c r="F14" s="185">
        <v>0</v>
      </c>
      <c r="G14" s="185">
        <v>0</v>
      </c>
      <c r="H14" s="186">
        <v>0</v>
      </c>
      <c r="I14" s="187">
        <v>0</v>
      </c>
      <c r="J14" s="188">
        <f t="shared" si="0"/>
        <v>8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ht="15">
      <c r="A15" s="135"/>
      <c r="B15" s="136" t="s">
        <v>36</v>
      </c>
      <c r="C15" s="98">
        <v>5</v>
      </c>
      <c r="D15" s="190">
        <v>1</v>
      </c>
      <c r="E15" s="190">
        <v>1</v>
      </c>
      <c r="F15" s="95">
        <v>1</v>
      </c>
      <c r="G15" s="95">
        <v>0</v>
      </c>
      <c r="H15" s="98">
        <v>1</v>
      </c>
      <c r="I15" s="95">
        <v>2</v>
      </c>
      <c r="J15" s="188">
        <f t="shared" si="0"/>
        <v>11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ht="15">
      <c r="A16" s="135"/>
      <c r="B16" s="136" t="s">
        <v>35</v>
      </c>
      <c r="C16" s="98">
        <v>19</v>
      </c>
      <c r="D16" s="95">
        <v>23</v>
      </c>
      <c r="E16" s="95">
        <v>28</v>
      </c>
      <c r="F16" s="95">
        <v>36</v>
      </c>
      <c r="G16" s="95">
        <v>13</v>
      </c>
      <c r="H16" s="191">
        <v>11</v>
      </c>
      <c r="I16" s="192">
        <v>9</v>
      </c>
      <c r="J16" s="188">
        <f t="shared" si="0"/>
        <v>139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ht="15">
      <c r="A17" s="135"/>
      <c r="B17" s="136" t="s">
        <v>37</v>
      </c>
      <c r="C17" s="98">
        <v>1</v>
      </c>
      <c r="D17" s="95">
        <v>0</v>
      </c>
      <c r="E17" s="95">
        <v>1</v>
      </c>
      <c r="F17" s="95">
        <v>3</v>
      </c>
      <c r="G17" s="95">
        <v>0</v>
      </c>
      <c r="H17" s="191">
        <v>2</v>
      </c>
      <c r="I17" s="192">
        <v>0</v>
      </c>
      <c r="J17" s="188">
        <f t="shared" si="0"/>
        <v>7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ht="15">
      <c r="A18" s="135"/>
      <c r="B18" s="136" t="s">
        <v>100</v>
      </c>
      <c r="C18" s="98">
        <v>16</v>
      </c>
      <c r="D18" s="95">
        <v>9</v>
      </c>
      <c r="E18" s="95">
        <v>18</v>
      </c>
      <c r="F18" s="95">
        <v>22</v>
      </c>
      <c r="G18" s="95">
        <v>12</v>
      </c>
      <c r="H18" s="191">
        <v>17</v>
      </c>
      <c r="I18" s="192">
        <v>8</v>
      </c>
      <c r="J18" s="188">
        <f t="shared" si="0"/>
        <v>102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 ht="15">
      <c r="A19" s="135"/>
      <c r="B19" s="136" t="s">
        <v>101</v>
      </c>
      <c r="C19" s="98">
        <v>4</v>
      </c>
      <c r="D19" s="95">
        <v>11</v>
      </c>
      <c r="E19" s="95">
        <v>3</v>
      </c>
      <c r="F19" s="95">
        <v>5</v>
      </c>
      <c r="G19" s="95">
        <v>4</v>
      </c>
      <c r="H19" s="98">
        <v>1</v>
      </c>
      <c r="I19" s="95">
        <v>2</v>
      </c>
      <c r="J19" s="193">
        <f t="shared" si="0"/>
        <v>30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ht="15">
      <c r="A20" s="135"/>
      <c r="B20" s="194" t="s">
        <v>26</v>
      </c>
      <c r="C20" s="195">
        <f aca="true" t="shared" si="1" ref="C20:J20">SUM(C8:C19)</f>
        <v>139</v>
      </c>
      <c r="D20" s="195">
        <f t="shared" si="1"/>
        <v>149</v>
      </c>
      <c r="E20" s="195">
        <f t="shared" si="1"/>
        <v>142</v>
      </c>
      <c r="F20" s="195">
        <f t="shared" si="1"/>
        <v>169</v>
      </c>
      <c r="G20" s="195">
        <f t="shared" si="1"/>
        <v>74</v>
      </c>
      <c r="H20" s="195">
        <f t="shared" si="1"/>
        <v>57</v>
      </c>
      <c r="I20" s="195">
        <f t="shared" si="1"/>
        <v>41</v>
      </c>
      <c r="J20" s="195">
        <f t="shared" si="1"/>
        <v>771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ht="15">
      <c r="A21" s="13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1:20" ht="15">
      <c r="A22" s="13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15">
      <c r="A23" s="135"/>
      <c r="B23" s="233" t="s">
        <v>28</v>
      </c>
      <c r="C23" s="232" t="s">
        <v>74</v>
      </c>
      <c r="D23" s="232" t="s">
        <v>82</v>
      </c>
      <c r="E23" s="234"/>
      <c r="F23" s="85"/>
      <c r="G23" s="232" t="s">
        <v>84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ht="15">
      <c r="A24" s="135"/>
      <c r="B24" s="233"/>
      <c r="C24" s="232"/>
      <c r="D24" s="232"/>
      <c r="E24" s="234"/>
      <c r="F24" s="85"/>
      <c r="G24" s="23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5">
      <c r="A25" s="135"/>
      <c r="B25" s="128" t="s">
        <v>29</v>
      </c>
      <c r="C25" s="95">
        <v>7</v>
      </c>
      <c r="D25" s="95">
        <v>4</v>
      </c>
      <c r="E25" s="196"/>
      <c r="F25" s="85"/>
      <c r="G25" s="95">
        <f>C25+D25</f>
        <v>11</v>
      </c>
      <c r="H25" s="85"/>
      <c r="I25" s="85"/>
      <c r="J25" s="85"/>
      <c r="K25" s="197"/>
      <c r="L25" s="197"/>
      <c r="M25" s="197"/>
      <c r="N25" s="197"/>
      <c r="O25" s="85"/>
      <c r="P25" s="85"/>
      <c r="Q25" s="85"/>
      <c r="R25" s="85"/>
      <c r="S25" s="85"/>
      <c r="T25" s="85"/>
    </row>
    <row r="26" spans="1:20" ht="15">
      <c r="A26" s="135"/>
      <c r="B26" s="128" t="s">
        <v>78</v>
      </c>
      <c r="C26" s="95">
        <v>5</v>
      </c>
      <c r="D26" s="95">
        <v>4</v>
      </c>
      <c r="E26" s="196"/>
      <c r="F26" s="85"/>
      <c r="G26" s="95">
        <f aca="true" t="shared" si="2" ref="G26:G36">C26+D26</f>
        <v>9</v>
      </c>
      <c r="H26" s="85"/>
      <c r="I26" s="85"/>
      <c r="J26" s="85"/>
      <c r="K26" s="197"/>
      <c r="L26" s="197"/>
      <c r="M26" s="197"/>
      <c r="N26" s="197"/>
      <c r="O26" s="85"/>
      <c r="P26" s="85"/>
      <c r="Q26" s="85"/>
      <c r="R26" s="85"/>
      <c r="S26" s="85"/>
      <c r="T26" s="85"/>
    </row>
    <row r="27" spans="1:20" ht="15">
      <c r="A27" s="135"/>
      <c r="B27" s="128" t="s">
        <v>30</v>
      </c>
      <c r="C27" s="95">
        <v>2</v>
      </c>
      <c r="D27" s="95">
        <v>1</v>
      </c>
      <c r="E27" s="196"/>
      <c r="F27" s="85"/>
      <c r="G27" s="95">
        <f t="shared" si="2"/>
        <v>3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15">
      <c r="A28" s="135"/>
      <c r="B28" s="128" t="s">
        <v>31</v>
      </c>
      <c r="C28" s="95">
        <v>3</v>
      </c>
      <c r="D28" s="95">
        <v>1</v>
      </c>
      <c r="E28" s="196"/>
      <c r="F28" s="85"/>
      <c r="G28" s="95">
        <f t="shared" si="2"/>
        <v>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ht="15">
      <c r="A29" s="135"/>
      <c r="B29" s="128" t="s">
        <v>33</v>
      </c>
      <c r="C29" s="95">
        <v>4</v>
      </c>
      <c r="D29" s="95">
        <v>1</v>
      </c>
      <c r="E29" s="196"/>
      <c r="F29" s="85"/>
      <c r="G29" s="95">
        <f t="shared" si="2"/>
        <v>5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15">
      <c r="A30" s="135"/>
      <c r="B30" s="128" t="s">
        <v>34</v>
      </c>
      <c r="C30" s="95">
        <v>4</v>
      </c>
      <c r="D30" s="95">
        <v>1</v>
      </c>
      <c r="E30" s="196"/>
      <c r="F30" s="85"/>
      <c r="G30" s="95">
        <f t="shared" si="2"/>
        <v>5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ht="15">
      <c r="A31" s="135"/>
      <c r="B31" s="136" t="s">
        <v>32</v>
      </c>
      <c r="C31" s="95">
        <v>1</v>
      </c>
      <c r="D31" s="95">
        <v>2</v>
      </c>
      <c r="E31" s="196"/>
      <c r="F31" s="85"/>
      <c r="G31" s="95">
        <f t="shared" si="2"/>
        <v>3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ht="15">
      <c r="A32" s="135"/>
      <c r="B32" s="136" t="s">
        <v>36</v>
      </c>
      <c r="C32" s="95">
        <v>4</v>
      </c>
      <c r="D32" s="95">
        <v>0</v>
      </c>
      <c r="E32" s="196"/>
      <c r="F32" s="85"/>
      <c r="G32" s="95">
        <f t="shared" si="2"/>
        <v>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ht="15">
      <c r="A33" s="135"/>
      <c r="B33" s="136" t="s">
        <v>35</v>
      </c>
      <c r="C33" s="95">
        <v>5</v>
      </c>
      <c r="D33" s="95">
        <v>0</v>
      </c>
      <c r="E33" s="196"/>
      <c r="F33" s="85"/>
      <c r="G33" s="95">
        <f t="shared" si="2"/>
        <v>5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ht="15">
      <c r="A34" s="135"/>
      <c r="B34" s="136" t="s">
        <v>37</v>
      </c>
      <c r="C34" s="95">
        <v>0</v>
      </c>
      <c r="D34" s="95">
        <v>0</v>
      </c>
      <c r="E34" s="196"/>
      <c r="F34" s="85"/>
      <c r="G34" s="95">
        <f t="shared" si="2"/>
        <v>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ht="15">
      <c r="A35" s="135"/>
      <c r="B35" s="136" t="s">
        <v>100</v>
      </c>
      <c r="C35" s="95">
        <v>0</v>
      </c>
      <c r="D35" s="95">
        <v>0</v>
      </c>
      <c r="E35" s="196"/>
      <c r="F35" s="85"/>
      <c r="G35" s="95">
        <f t="shared" si="2"/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ht="15">
      <c r="A36" s="135"/>
      <c r="B36" s="136" t="s">
        <v>101</v>
      </c>
      <c r="C36" s="95">
        <v>2</v>
      </c>
      <c r="D36" s="95">
        <v>1</v>
      </c>
      <c r="E36" s="196"/>
      <c r="F36" s="85"/>
      <c r="G36" s="95">
        <f t="shared" si="2"/>
        <v>3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ht="15">
      <c r="A37" s="135"/>
      <c r="B37" s="198" t="s">
        <v>26</v>
      </c>
      <c r="C37" s="199">
        <f>SUM(C25:C36)</f>
        <v>37</v>
      </c>
      <c r="D37" s="199">
        <f>SUM(D25:D36)</f>
        <v>15</v>
      </c>
      <c r="E37" s="196"/>
      <c r="F37" s="85"/>
      <c r="G37" s="199">
        <f>SUM(C37:E37)</f>
        <v>52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ht="15">
      <c r="A38" s="135"/>
      <c r="B38" s="85"/>
      <c r="C38" s="86"/>
      <c r="D38" s="86"/>
      <c r="E38" s="86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ht="15">
      <c r="A39" s="13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ht="15">
      <c r="A40" s="13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ht="15">
      <c r="A41" s="13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5">
      <c r="A42" s="13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ht="15">
      <c r="A43" s="13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ht="15">
      <c r="A44" s="13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0" ht="15">
      <c r="A45" s="13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0" ht="15">
      <c r="A46" s="13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  <row r="47" spans="1:20" ht="15">
      <c r="A47" s="13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1:20" ht="15">
      <c r="A48" s="13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ht="15">
      <c r="A49" s="13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</sheetData>
  <sheetProtection/>
  <mergeCells count="15">
    <mergeCell ref="B23:B24"/>
    <mergeCell ref="C23:C24"/>
    <mergeCell ref="D23:D24"/>
    <mergeCell ref="E23:E24"/>
    <mergeCell ref="C1:I2"/>
    <mergeCell ref="B3:I3"/>
    <mergeCell ref="B4:I4"/>
    <mergeCell ref="B6:B7"/>
    <mergeCell ref="C6:I6"/>
    <mergeCell ref="J6:J7"/>
    <mergeCell ref="L6:L7"/>
    <mergeCell ref="M6:S6"/>
    <mergeCell ref="T6:T7"/>
    <mergeCell ref="L4:S4"/>
    <mergeCell ref="G23:G24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6.25390625" style="0" customWidth="1"/>
    <col min="2" max="2" width="10.75390625" style="0" customWidth="1"/>
    <col min="3" max="3" width="12.00390625" style="0" customWidth="1"/>
    <col min="4" max="4" width="10.75390625" style="0" customWidth="1"/>
    <col min="5" max="5" width="10.75390625" style="11" customWidth="1"/>
    <col min="6" max="7" width="10.75390625" style="0" customWidth="1"/>
    <col min="8" max="8" width="10.75390625" style="4" customWidth="1"/>
    <col min="9" max="9" width="14.625" style="0" bestFit="1" customWidth="1"/>
  </cols>
  <sheetData>
    <row r="1" spans="1:17" ht="15">
      <c r="A1" s="85"/>
      <c r="B1" s="85"/>
      <c r="C1" s="85"/>
      <c r="D1" s="85"/>
      <c r="E1" s="116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</row>
    <row r="2" spans="1:17" ht="15">
      <c r="A2" s="236" t="s">
        <v>27</v>
      </c>
      <c r="B2" s="236"/>
      <c r="C2" s="236"/>
      <c r="D2" s="236"/>
      <c r="E2" s="236"/>
      <c r="F2" s="236"/>
      <c r="G2" s="236"/>
      <c r="H2" s="236"/>
      <c r="I2" s="85"/>
      <c r="J2" s="236" t="s">
        <v>27</v>
      </c>
      <c r="K2" s="236"/>
      <c r="L2" s="236"/>
      <c r="M2" s="236"/>
      <c r="N2" s="236"/>
      <c r="O2" s="236"/>
      <c r="P2" s="236"/>
      <c r="Q2" s="236"/>
    </row>
    <row r="3" spans="1:17" ht="15">
      <c r="A3" s="238" t="s">
        <v>108</v>
      </c>
      <c r="B3" s="238"/>
      <c r="C3" s="238"/>
      <c r="D3" s="238"/>
      <c r="E3" s="238"/>
      <c r="F3" s="238"/>
      <c r="G3" s="238"/>
      <c r="H3" s="238"/>
      <c r="I3" s="85"/>
      <c r="J3" s="238" t="s">
        <v>109</v>
      </c>
      <c r="K3" s="238"/>
      <c r="L3" s="238"/>
      <c r="M3" s="238"/>
      <c r="N3" s="238"/>
      <c r="O3" s="238"/>
      <c r="P3" s="238"/>
      <c r="Q3" s="238"/>
    </row>
    <row r="4" spans="1:17" ht="15.75" thickBot="1">
      <c r="A4" s="85"/>
      <c r="B4" s="85"/>
      <c r="C4" s="85"/>
      <c r="D4" s="85"/>
      <c r="E4" s="116"/>
      <c r="F4" s="85"/>
      <c r="G4" s="85"/>
      <c r="H4" s="86"/>
      <c r="I4" s="85"/>
      <c r="J4" s="85"/>
      <c r="K4" s="85"/>
      <c r="L4" s="85"/>
      <c r="M4" s="85"/>
      <c r="N4" s="116"/>
      <c r="O4" s="85"/>
      <c r="P4" s="85"/>
      <c r="Q4" s="86"/>
    </row>
    <row r="5" spans="1:17" ht="12.75" customHeight="1">
      <c r="A5" s="239" t="s">
        <v>28</v>
      </c>
      <c r="B5" s="241" t="s">
        <v>110</v>
      </c>
      <c r="C5" s="242"/>
      <c r="D5" s="242"/>
      <c r="E5" s="243"/>
      <c r="F5" s="241" t="s">
        <v>114</v>
      </c>
      <c r="G5" s="242"/>
      <c r="H5" s="243"/>
      <c r="I5" s="122"/>
      <c r="J5" s="239" t="s">
        <v>28</v>
      </c>
      <c r="K5" s="241" t="s">
        <v>110</v>
      </c>
      <c r="L5" s="242"/>
      <c r="M5" s="242"/>
      <c r="N5" s="242"/>
      <c r="O5" s="244"/>
      <c r="P5" s="244"/>
      <c r="Q5" s="244"/>
    </row>
    <row r="6" spans="1:17" ht="57">
      <c r="A6" s="240"/>
      <c r="B6" s="158" t="s">
        <v>72</v>
      </c>
      <c r="C6" s="90" t="s">
        <v>46</v>
      </c>
      <c r="D6" s="90" t="s">
        <v>47</v>
      </c>
      <c r="E6" s="127" t="s">
        <v>48</v>
      </c>
      <c r="F6" s="158" t="s">
        <v>45</v>
      </c>
      <c r="G6" s="90" t="s">
        <v>46</v>
      </c>
      <c r="H6" s="159" t="s">
        <v>47</v>
      </c>
      <c r="I6" s="122"/>
      <c r="J6" s="240"/>
      <c r="K6" s="158" t="s">
        <v>72</v>
      </c>
      <c r="L6" s="90" t="s">
        <v>46</v>
      </c>
      <c r="M6" s="90" t="s">
        <v>47</v>
      </c>
      <c r="N6" s="126"/>
      <c r="O6" s="157"/>
      <c r="P6" s="157"/>
      <c r="Q6" s="157"/>
    </row>
    <row r="7" spans="1:17" ht="15">
      <c r="A7" s="160" t="s">
        <v>29</v>
      </c>
      <c r="B7" s="161">
        <f>'Таблица № 2'!J8</f>
        <v>228</v>
      </c>
      <c r="C7" s="161">
        <v>228</v>
      </c>
      <c r="D7" s="162">
        <f>C7/B7</f>
        <v>1</v>
      </c>
      <c r="E7" s="163">
        <v>66.08</v>
      </c>
      <c r="F7" s="164">
        <f>'Таблица № 2'!G25</f>
        <v>11</v>
      </c>
      <c r="G7" s="165">
        <v>6</v>
      </c>
      <c r="H7" s="166">
        <f>G7/F7</f>
        <v>0.5454545454545454</v>
      </c>
      <c r="I7" s="122"/>
      <c r="J7" s="167" t="s">
        <v>29</v>
      </c>
      <c r="K7" s="161">
        <v>2</v>
      </c>
      <c r="L7" s="161">
        <v>2</v>
      </c>
      <c r="M7" s="162">
        <f>L7/K7</f>
        <v>1</v>
      </c>
      <c r="N7" s="168"/>
      <c r="O7" s="169"/>
      <c r="P7" s="170"/>
      <c r="Q7" s="171"/>
    </row>
    <row r="8" spans="1:17" ht="15">
      <c r="A8" s="160" t="s">
        <v>78</v>
      </c>
      <c r="B8" s="161">
        <f>'Таблица № 2'!J9</f>
        <v>126</v>
      </c>
      <c r="C8" s="161">
        <v>126</v>
      </c>
      <c r="D8" s="162">
        <f>C8/B8</f>
        <v>1</v>
      </c>
      <c r="E8" s="163">
        <v>49.21</v>
      </c>
      <c r="F8" s="164">
        <f>'Таблица № 2'!G26</f>
        <v>9</v>
      </c>
      <c r="G8" s="165">
        <v>4</v>
      </c>
      <c r="H8" s="166">
        <f aca="true" t="shared" si="0" ref="H8:H13">G8/F8</f>
        <v>0.4444444444444444</v>
      </c>
      <c r="I8" s="122"/>
      <c r="J8" s="167" t="s">
        <v>100</v>
      </c>
      <c r="K8" s="161">
        <v>2</v>
      </c>
      <c r="L8" s="161">
        <v>2</v>
      </c>
      <c r="M8" s="162">
        <f>L8/K8</f>
        <v>1</v>
      </c>
      <c r="N8" s="168"/>
      <c r="O8" s="169"/>
      <c r="P8" s="170"/>
      <c r="Q8" s="171"/>
    </row>
    <row r="9" spans="1:17" ht="15">
      <c r="A9" s="160" t="s">
        <v>30</v>
      </c>
      <c r="B9" s="161">
        <f>'Таблица № 2'!J10</f>
        <v>47</v>
      </c>
      <c r="C9" s="161">
        <v>44</v>
      </c>
      <c r="D9" s="162">
        <f>C9/B9</f>
        <v>0.9361702127659575</v>
      </c>
      <c r="E9" s="163">
        <v>44.86</v>
      </c>
      <c r="F9" s="164">
        <f>'Таблица № 2'!G27</f>
        <v>3</v>
      </c>
      <c r="G9" s="165">
        <v>1</v>
      </c>
      <c r="H9" s="166">
        <f t="shared" si="0"/>
        <v>0.3333333333333333</v>
      </c>
      <c r="I9" s="122"/>
      <c r="J9" s="85"/>
      <c r="K9" s="85"/>
      <c r="L9" s="85"/>
      <c r="M9" s="85"/>
      <c r="N9" s="85"/>
      <c r="O9" s="85"/>
      <c r="P9" s="85"/>
      <c r="Q9" s="85"/>
    </row>
    <row r="10" spans="1:17" ht="15">
      <c r="A10" s="160" t="s">
        <v>31</v>
      </c>
      <c r="B10" s="161">
        <f>'Таблица № 2'!J11</f>
        <v>17</v>
      </c>
      <c r="C10" s="161">
        <v>17</v>
      </c>
      <c r="D10" s="162">
        <f aca="true" t="shared" si="1" ref="D10:D18">C10/B10</f>
        <v>1</v>
      </c>
      <c r="E10" s="163">
        <v>50.33</v>
      </c>
      <c r="F10" s="164">
        <f>'Таблица № 2'!G28</f>
        <v>4</v>
      </c>
      <c r="G10" s="165">
        <v>1</v>
      </c>
      <c r="H10" s="166">
        <f t="shared" si="0"/>
        <v>0.25</v>
      </c>
      <c r="I10" s="122"/>
      <c r="J10" s="85"/>
      <c r="K10" s="85"/>
      <c r="L10" s="85"/>
      <c r="M10" s="85"/>
      <c r="N10" s="85"/>
      <c r="O10" s="85"/>
      <c r="P10" s="85"/>
      <c r="Q10" s="85"/>
    </row>
    <row r="11" spans="1:17" ht="15">
      <c r="A11" s="160" t="s">
        <v>33</v>
      </c>
      <c r="B11" s="161">
        <f>'Таблица № 2'!J12</f>
        <v>22</v>
      </c>
      <c r="C11" s="161">
        <v>22</v>
      </c>
      <c r="D11" s="162">
        <f t="shared" si="1"/>
        <v>1</v>
      </c>
      <c r="E11" s="163">
        <v>50.83</v>
      </c>
      <c r="F11" s="164">
        <f>'Таблица № 2'!G29</f>
        <v>5</v>
      </c>
      <c r="G11" s="165">
        <v>0</v>
      </c>
      <c r="H11" s="166">
        <f t="shared" si="0"/>
        <v>0</v>
      </c>
      <c r="I11" s="122"/>
      <c r="J11" s="85"/>
      <c r="K11" s="85"/>
      <c r="L11" s="85"/>
      <c r="M11" s="85"/>
      <c r="N11" s="85"/>
      <c r="O11" s="85"/>
      <c r="P11" s="85"/>
      <c r="Q11" s="85"/>
    </row>
    <row r="12" spans="1:17" ht="15">
      <c r="A12" s="160" t="s">
        <v>34</v>
      </c>
      <c r="B12" s="161">
        <f>'Таблица № 2'!J13</f>
        <v>34</v>
      </c>
      <c r="C12" s="161">
        <v>32</v>
      </c>
      <c r="D12" s="162">
        <f t="shared" si="1"/>
        <v>0.9411764705882353</v>
      </c>
      <c r="E12" s="163">
        <v>49.29</v>
      </c>
      <c r="F12" s="164">
        <f>'Таблица № 2'!G30</f>
        <v>5</v>
      </c>
      <c r="G12" s="165">
        <v>1</v>
      </c>
      <c r="H12" s="166">
        <f t="shared" si="0"/>
        <v>0.2</v>
      </c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15">
      <c r="A13" s="160" t="s">
        <v>32</v>
      </c>
      <c r="B13" s="161">
        <f>'Таблица № 2'!J14</f>
        <v>8</v>
      </c>
      <c r="C13" s="161">
        <v>8</v>
      </c>
      <c r="D13" s="162">
        <f t="shared" si="1"/>
        <v>1</v>
      </c>
      <c r="E13" s="163">
        <v>41</v>
      </c>
      <c r="F13" s="164">
        <f>'Таблица № 2'!G31</f>
        <v>3</v>
      </c>
      <c r="G13" s="165">
        <v>1</v>
      </c>
      <c r="H13" s="166">
        <f t="shared" si="0"/>
        <v>0.3333333333333333</v>
      </c>
      <c r="I13" s="85"/>
      <c r="J13" s="85"/>
      <c r="K13" s="85"/>
      <c r="L13" s="85"/>
      <c r="M13" s="85"/>
      <c r="N13" s="85"/>
      <c r="O13" s="85"/>
      <c r="P13" s="85"/>
      <c r="Q13" s="85"/>
    </row>
    <row r="14" spans="1:17" ht="15">
      <c r="A14" s="160" t="s">
        <v>36</v>
      </c>
      <c r="B14" s="161">
        <f>'Таблица № 2'!J15</f>
        <v>11</v>
      </c>
      <c r="C14" s="161">
        <v>11</v>
      </c>
      <c r="D14" s="162">
        <f t="shared" si="1"/>
        <v>1</v>
      </c>
      <c r="E14" s="163">
        <v>66.67</v>
      </c>
      <c r="F14" s="172">
        <f>'Таблица № 2'!G32</f>
        <v>4</v>
      </c>
      <c r="G14" s="141">
        <v>0</v>
      </c>
      <c r="H14" s="132">
        <f aca="true" t="shared" si="2" ref="H14:H19">G14/F14</f>
        <v>0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1:17" ht="15">
      <c r="A15" s="160" t="s">
        <v>35</v>
      </c>
      <c r="B15" s="161">
        <f>'Таблица № 2'!J16</f>
        <v>139</v>
      </c>
      <c r="C15" s="161">
        <v>134</v>
      </c>
      <c r="D15" s="162">
        <f t="shared" si="1"/>
        <v>0.9640287769784173</v>
      </c>
      <c r="E15" s="173">
        <v>51.86</v>
      </c>
      <c r="F15" s="172">
        <v>5</v>
      </c>
      <c r="G15" s="141">
        <v>0</v>
      </c>
      <c r="H15" s="132">
        <f t="shared" si="2"/>
        <v>0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5">
      <c r="A16" s="160" t="s">
        <v>37</v>
      </c>
      <c r="B16" s="161">
        <f>'Таблица № 2'!J17</f>
        <v>7</v>
      </c>
      <c r="C16" s="161">
        <v>7</v>
      </c>
      <c r="D16" s="162">
        <f t="shared" si="1"/>
        <v>1</v>
      </c>
      <c r="E16" s="173">
        <v>44.25</v>
      </c>
      <c r="F16" s="172">
        <v>0</v>
      </c>
      <c r="G16" s="141"/>
      <c r="H16" s="132" t="e">
        <f t="shared" si="2"/>
        <v>#DIV/0!</v>
      </c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5">
      <c r="A17" s="160" t="s">
        <v>100</v>
      </c>
      <c r="B17" s="161">
        <f>'Таблица № 2'!J18</f>
        <v>102</v>
      </c>
      <c r="C17" s="161">
        <v>102</v>
      </c>
      <c r="D17" s="162">
        <f t="shared" si="1"/>
        <v>1</v>
      </c>
      <c r="E17" s="173">
        <v>14.1</v>
      </c>
      <c r="F17" s="172">
        <v>0</v>
      </c>
      <c r="G17" s="141">
        <v>0</v>
      </c>
      <c r="H17" s="132" t="e">
        <f t="shared" si="2"/>
        <v>#DIV/0!</v>
      </c>
      <c r="I17" s="122"/>
      <c r="J17" s="85"/>
      <c r="K17" s="85"/>
      <c r="L17" s="85"/>
      <c r="M17" s="85"/>
      <c r="N17" s="85"/>
      <c r="O17" s="85"/>
      <c r="P17" s="85"/>
      <c r="Q17" s="85"/>
    </row>
    <row r="18" spans="1:17" ht="15.75" thickBot="1">
      <c r="A18" s="160" t="s">
        <v>101</v>
      </c>
      <c r="B18" s="161">
        <f>'Таблица № 2'!J19</f>
        <v>30</v>
      </c>
      <c r="C18" s="161">
        <v>22</v>
      </c>
      <c r="D18" s="162">
        <f t="shared" si="1"/>
        <v>0.7333333333333333</v>
      </c>
      <c r="E18" s="173">
        <v>57.14</v>
      </c>
      <c r="F18" s="164">
        <v>3</v>
      </c>
      <c r="G18" s="165">
        <v>1</v>
      </c>
      <c r="H18" s="132">
        <f t="shared" si="2"/>
        <v>0.3333333333333333</v>
      </c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58.5" thickBot="1">
      <c r="A19" s="174" t="s">
        <v>70</v>
      </c>
      <c r="B19" s="175">
        <f>SUM(B7:B18)</f>
        <v>771</v>
      </c>
      <c r="C19" s="175">
        <f>SUM(C7:C18)</f>
        <v>753</v>
      </c>
      <c r="D19" s="176">
        <f>C19/B19</f>
        <v>0.9766536964980544</v>
      </c>
      <c r="E19" s="177">
        <f>AVERAGE(E7:E18)</f>
        <v>48.80166666666667</v>
      </c>
      <c r="F19" s="175">
        <f>SUM(F7:F18)</f>
        <v>52</v>
      </c>
      <c r="G19" s="175">
        <f>SUM(G7:G18)</f>
        <v>15</v>
      </c>
      <c r="H19" s="178">
        <f t="shared" si="2"/>
        <v>0.28846153846153844</v>
      </c>
      <c r="I19" s="85"/>
      <c r="J19" s="85"/>
      <c r="K19" s="85"/>
      <c r="L19" s="85"/>
      <c r="M19" s="85"/>
      <c r="N19" s="85"/>
      <c r="O19" s="85"/>
      <c r="P19" s="85"/>
      <c r="Q19" s="85"/>
    </row>
  </sheetData>
  <sheetProtection/>
  <mergeCells count="10">
    <mergeCell ref="A2:H2"/>
    <mergeCell ref="A3:H3"/>
    <mergeCell ref="A5:A6"/>
    <mergeCell ref="B5:E5"/>
    <mergeCell ref="F5:H5"/>
    <mergeCell ref="J2:Q2"/>
    <mergeCell ref="J3:Q3"/>
    <mergeCell ref="J5:J6"/>
    <mergeCell ref="K5:N5"/>
    <mergeCell ref="O5:Q5"/>
  </mergeCells>
  <printOptions/>
  <pageMargins left="0.2755905511811024" right="0.2362204724409449" top="0.31496062992125984" bottom="0.984251968503937" header="0.1968503937007874" footer="0.5118110236220472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3.375" style="0" customWidth="1"/>
    <col min="2" max="2" width="6.75390625" style="0" customWidth="1"/>
    <col min="3" max="3" width="13.00390625" style="0" customWidth="1"/>
    <col min="4" max="4" width="16.75390625" style="0" customWidth="1"/>
    <col min="5" max="5" width="13.00390625" style="0" customWidth="1"/>
    <col min="6" max="6" width="16.125" style="0" customWidth="1"/>
    <col min="7" max="7" width="14.125" style="0" customWidth="1"/>
    <col min="8" max="8" width="9.375" style="10" customWidth="1"/>
    <col min="9" max="9" width="9.125" style="4" customWidth="1"/>
    <col min="10" max="10" width="10.625" style="0" customWidth="1"/>
  </cols>
  <sheetData>
    <row r="1" spans="1:10" ht="12.75">
      <c r="A1" s="81"/>
      <c r="B1" s="81"/>
      <c r="C1" s="81"/>
      <c r="D1" s="81"/>
      <c r="E1" s="81"/>
      <c r="F1" s="81"/>
      <c r="G1" s="81"/>
      <c r="H1" s="142"/>
      <c r="I1" s="82"/>
      <c r="J1" s="81"/>
    </row>
    <row r="2" spans="1:10" ht="12.75">
      <c r="A2" s="245" t="s">
        <v>27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2.75">
      <c r="A3" s="246" t="s">
        <v>111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13.5" thickBot="1">
      <c r="A4" s="81"/>
      <c r="B4" s="81"/>
      <c r="C4" s="81"/>
      <c r="D4" s="81"/>
      <c r="E4" s="81"/>
      <c r="F4" s="81"/>
      <c r="G4" s="81"/>
      <c r="H4" s="142"/>
      <c r="I4" s="82"/>
      <c r="J4" s="81"/>
    </row>
    <row r="5" spans="1:10" ht="113.25" customHeight="1">
      <c r="A5" s="247" t="s">
        <v>28</v>
      </c>
      <c r="B5" s="248" t="s">
        <v>49</v>
      </c>
      <c r="C5" s="250" t="s">
        <v>95</v>
      </c>
      <c r="D5" s="250"/>
      <c r="E5" s="250" t="s">
        <v>96</v>
      </c>
      <c r="F5" s="250"/>
      <c r="G5" s="255" t="s">
        <v>75</v>
      </c>
      <c r="H5" s="251" t="s">
        <v>53</v>
      </c>
      <c r="I5" s="253" t="s">
        <v>54</v>
      </c>
      <c r="J5" s="143" t="s">
        <v>55</v>
      </c>
    </row>
    <row r="6" spans="1:10" ht="20.25" customHeight="1" thickBot="1">
      <c r="A6" s="247"/>
      <c r="B6" s="249"/>
      <c r="C6" s="84" t="s">
        <v>51</v>
      </c>
      <c r="D6" s="84" t="s">
        <v>52</v>
      </c>
      <c r="E6" s="84" t="s">
        <v>51</v>
      </c>
      <c r="F6" s="84" t="s">
        <v>52</v>
      </c>
      <c r="G6" s="256"/>
      <c r="H6" s="252"/>
      <c r="I6" s="254"/>
      <c r="J6" s="144"/>
    </row>
    <row r="7" spans="1:10" ht="12.75">
      <c r="A7" s="114" t="s">
        <v>29</v>
      </c>
      <c r="B7" s="145">
        <f>'Таблица № 3'!B7</f>
        <v>228</v>
      </c>
      <c r="C7" s="146">
        <v>228</v>
      </c>
      <c r="D7" s="147">
        <f aca="true" t="shared" si="0" ref="D7:D17">C7/B7</f>
        <v>1</v>
      </c>
      <c r="E7" s="146">
        <v>0</v>
      </c>
      <c r="F7" s="147">
        <f aca="true" t="shared" si="1" ref="F7:F17">E7/B7</f>
        <v>0</v>
      </c>
      <c r="G7" s="148">
        <v>0</v>
      </c>
      <c r="H7" s="149">
        <f>'Таблица № 3'!E7</f>
        <v>66.08</v>
      </c>
      <c r="I7" s="150">
        <v>66.08</v>
      </c>
      <c r="J7" s="151"/>
    </row>
    <row r="8" spans="1:10" ht="12.75">
      <c r="A8" s="114" t="s">
        <v>78</v>
      </c>
      <c r="B8" s="145">
        <f>'Таблица № 3'!B8</f>
        <v>126</v>
      </c>
      <c r="C8" s="146">
        <v>118</v>
      </c>
      <c r="D8" s="147">
        <f t="shared" si="0"/>
        <v>0.9365079365079365</v>
      </c>
      <c r="E8" s="146">
        <v>2</v>
      </c>
      <c r="F8" s="147">
        <f t="shared" si="1"/>
        <v>0.015873015873015872</v>
      </c>
      <c r="G8" s="148">
        <v>12</v>
      </c>
      <c r="H8" s="149">
        <f>'Таблица № 3'!E8</f>
        <v>49.21</v>
      </c>
      <c r="I8" s="150">
        <v>47.61</v>
      </c>
      <c r="J8" s="152"/>
    </row>
    <row r="9" spans="1:10" ht="12.75">
      <c r="A9" s="114" t="s">
        <v>30</v>
      </c>
      <c r="B9" s="145">
        <f>'Таблица № 3'!B9</f>
        <v>47</v>
      </c>
      <c r="C9" s="146">
        <v>37</v>
      </c>
      <c r="D9" s="147">
        <f t="shared" si="0"/>
        <v>0.7872340425531915</v>
      </c>
      <c r="E9" s="146">
        <v>7</v>
      </c>
      <c r="F9" s="147">
        <f t="shared" si="1"/>
        <v>0.14893617021276595</v>
      </c>
      <c r="G9" s="148">
        <v>0</v>
      </c>
      <c r="H9" s="149">
        <f>'Таблица № 3'!E9</f>
        <v>44.86</v>
      </c>
      <c r="I9" s="150">
        <v>45.34</v>
      </c>
      <c r="J9" s="152"/>
    </row>
    <row r="10" spans="1:10" ht="12.75">
      <c r="A10" s="114" t="s">
        <v>31</v>
      </c>
      <c r="B10" s="145">
        <f>'Таблица № 3'!B10</f>
        <v>17</v>
      </c>
      <c r="C10" s="146">
        <v>13</v>
      </c>
      <c r="D10" s="147">
        <f t="shared" si="0"/>
        <v>0.7647058823529411</v>
      </c>
      <c r="E10" s="146">
        <v>4</v>
      </c>
      <c r="F10" s="147">
        <f t="shared" si="1"/>
        <v>0.23529411764705882</v>
      </c>
      <c r="G10" s="148">
        <v>0</v>
      </c>
      <c r="H10" s="149">
        <f>'Таблица № 3'!E10</f>
        <v>50.33</v>
      </c>
      <c r="I10" s="150">
        <v>47.81</v>
      </c>
      <c r="J10" s="152"/>
    </row>
    <row r="11" spans="1:10" ht="12.75">
      <c r="A11" s="114" t="s">
        <v>33</v>
      </c>
      <c r="B11" s="145">
        <f>'Таблица № 3'!B11</f>
        <v>22</v>
      </c>
      <c r="C11" s="146">
        <v>16</v>
      </c>
      <c r="D11" s="147">
        <f t="shared" si="0"/>
        <v>0.7272727272727273</v>
      </c>
      <c r="E11" s="153">
        <v>6</v>
      </c>
      <c r="F11" s="147">
        <f t="shared" si="1"/>
        <v>0.2727272727272727</v>
      </c>
      <c r="G11" s="148">
        <v>0</v>
      </c>
      <c r="H11" s="149">
        <f>'Таблица № 3'!E11</f>
        <v>50.83</v>
      </c>
      <c r="I11" s="154">
        <v>46.69</v>
      </c>
      <c r="J11" s="152"/>
    </row>
    <row r="12" spans="1:10" ht="12.75">
      <c r="A12" s="114" t="s">
        <v>34</v>
      </c>
      <c r="B12" s="145">
        <f>'Таблица № 3'!B12</f>
        <v>34</v>
      </c>
      <c r="C12" s="146">
        <v>26</v>
      </c>
      <c r="D12" s="147">
        <f t="shared" si="0"/>
        <v>0.7647058823529411</v>
      </c>
      <c r="E12" s="146">
        <v>6</v>
      </c>
      <c r="F12" s="147">
        <f t="shared" si="1"/>
        <v>0.17647058823529413</v>
      </c>
      <c r="G12" s="148">
        <v>0</v>
      </c>
      <c r="H12" s="149">
        <f>'Таблица № 3'!E12</f>
        <v>49.29</v>
      </c>
      <c r="I12" s="154">
        <v>51.87</v>
      </c>
      <c r="J12" s="152"/>
    </row>
    <row r="13" spans="1:10" ht="12.75">
      <c r="A13" s="115" t="s">
        <v>32</v>
      </c>
      <c r="B13" s="145">
        <f>'Таблица № 3'!B13</f>
        <v>8</v>
      </c>
      <c r="C13" s="146">
        <v>4</v>
      </c>
      <c r="D13" s="147">
        <f t="shared" si="0"/>
        <v>0.5</v>
      </c>
      <c r="E13" s="155">
        <v>1</v>
      </c>
      <c r="F13" s="147">
        <f t="shared" si="1"/>
        <v>0.125</v>
      </c>
      <c r="G13" s="148">
        <v>1</v>
      </c>
      <c r="H13" s="149">
        <f>'Таблица № 3'!E13</f>
        <v>41</v>
      </c>
      <c r="I13" s="154">
        <v>50.34</v>
      </c>
      <c r="J13" s="152"/>
    </row>
    <row r="14" spans="1:11" ht="12.75">
      <c r="A14" s="115" t="s">
        <v>36</v>
      </c>
      <c r="B14" s="145">
        <f>'Таблица № 3'!B14</f>
        <v>11</v>
      </c>
      <c r="C14" s="146">
        <v>10</v>
      </c>
      <c r="D14" s="147">
        <f t="shared" si="0"/>
        <v>0.9090909090909091</v>
      </c>
      <c r="E14" s="155">
        <v>1</v>
      </c>
      <c r="F14" s="147">
        <f t="shared" si="1"/>
        <v>0.09090909090909091</v>
      </c>
      <c r="G14" s="148">
        <v>0</v>
      </c>
      <c r="H14" s="149">
        <f>'Таблица № 3'!E14</f>
        <v>66.67</v>
      </c>
      <c r="I14" s="154">
        <v>70.75</v>
      </c>
      <c r="J14" s="152"/>
      <c r="K14" t="s">
        <v>116</v>
      </c>
    </row>
    <row r="15" spans="1:10" ht="12.75">
      <c r="A15" s="115" t="s">
        <v>35</v>
      </c>
      <c r="B15" s="145">
        <f>'Таблица № 3'!B15</f>
        <v>139</v>
      </c>
      <c r="C15" s="146">
        <v>106</v>
      </c>
      <c r="D15" s="147">
        <f t="shared" si="0"/>
        <v>0.762589928057554</v>
      </c>
      <c r="E15" s="155">
        <v>28</v>
      </c>
      <c r="F15" s="147">
        <f t="shared" si="1"/>
        <v>0.2014388489208633</v>
      </c>
      <c r="G15" s="148">
        <v>4</v>
      </c>
      <c r="H15" s="149">
        <f>'Таблица № 3'!E15</f>
        <v>51.86</v>
      </c>
      <c r="I15" s="154">
        <v>55.52</v>
      </c>
      <c r="J15" s="152"/>
    </row>
    <row r="16" spans="1:10" ht="12.75">
      <c r="A16" s="115" t="s">
        <v>37</v>
      </c>
      <c r="B16" s="145">
        <f>'Таблица № 3'!B16</f>
        <v>7</v>
      </c>
      <c r="C16" s="146">
        <v>6</v>
      </c>
      <c r="D16" s="147">
        <f t="shared" si="0"/>
        <v>0.8571428571428571</v>
      </c>
      <c r="E16" s="155">
        <v>1</v>
      </c>
      <c r="F16" s="147">
        <f>E16/B16</f>
        <v>0.14285714285714285</v>
      </c>
      <c r="G16" s="155">
        <v>0</v>
      </c>
      <c r="H16" s="149">
        <f>'Таблица № 3'!E16</f>
        <v>44.25</v>
      </c>
      <c r="I16" s="154">
        <v>52.16</v>
      </c>
      <c r="J16" s="156"/>
    </row>
    <row r="17" spans="1:10" ht="12.75">
      <c r="A17" s="115" t="s">
        <v>100</v>
      </c>
      <c r="B17" s="145">
        <f>'Таблица № 3'!B17</f>
        <v>102</v>
      </c>
      <c r="C17" s="146">
        <v>101</v>
      </c>
      <c r="D17" s="147">
        <f t="shared" si="0"/>
        <v>0.9901960784313726</v>
      </c>
      <c r="E17" s="155">
        <v>1</v>
      </c>
      <c r="F17" s="147">
        <f t="shared" si="1"/>
        <v>0.00980392156862745</v>
      </c>
      <c r="G17" s="148"/>
      <c r="H17" s="149">
        <f>'Таблица № 3'!E17</f>
        <v>14.1</v>
      </c>
      <c r="I17" s="154"/>
      <c r="J17" s="152"/>
    </row>
    <row r="18" spans="1:10" ht="12.75">
      <c r="A18" s="115" t="s">
        <v>101</v>
      </c>
      <c r="B18" s="145">
        <f>'Таблица № 3'!B18</f>
        <v>30</v>
      </c>
      <c r="C18" s="146">
        <v>22</v>
      </c>
      <c r="D18" s="147">
        <f>C18/B18</f>
        <v>0.7333333333333333</v>
      </c>
      <c r="E18" s="155">
        <v>5</v>
      </c>
      <c r="F18" s="147">
        <f>E18/B18</f>
        <v>0.16666666666666666</v>
      </c>
      <c r="G18" s="148">
        <v>2</v>
      </c>
      <c r="H18" s="149">
        <f>'Таблица № 3'!E18</f>
        <v>57.14</v>
      </c>
      <c r="I18" s="154">
        <v>53.29</v>
      </c>
      <c r="J18" s="152"/>
    </row>
  </sheetData>
  <sheetProtection/>
  <mergeCells count="10">
    <mergeCell ref="A2:J2"/>
    <mergeCell ref="A3:J3"/>
    <mergeCell ref="A5:A6"/>
    <mergeCell ref="B5:B6"/>
    <mergeCell ref="C5:D5"/>
    <mergeCell ref="E5:F5"/>
    <mergeCell ref="H5:H6"/>
    <mergeCell ref="I5:I6"/>
    <mergeCell ref="G5:G6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7"/>
  <sheetViews>
    <sheetView zoomScale="85" zoomScaleNormal="85" zoomScalePageLayoutView="0" workbookViewId="0" topLeftCell="A1">
      <pane xSplit="1" topLeftCell="R1" activePane="topRight" state="frozen"/>
      <selection pane="topLeft" activeCell="A4" sqref="A4"/>
      <selection pane="topRight" activeCell="S10" sqref="S10"/>
    </sheetView>
  </sheetViews>
  <sheetFormatPr defaultColWidth="9.00390625" defaultRowHeight="12.75"/>
  <cols>
    <col min="1" max="1" width="11.875" style="0" customWidth="1"/>
    <col min="2" max="2" width="6.125" style="0" customWidth="1"/>
    <col min="3" max="3" width="7.75390625" style="0" customWidth="1"/>
    <col min="4" max="4" width="9.25390625" style="11" customWidth="1"/>
    <col min="5" max="5" width="7.75390625" style="0" customWidth="1"/>
    <col min="6" max="6" width="7.75390625" style="11" customWidth="1"/>
    <col min="7" max="7" width="7.75390625" style="7" customWidth="1"/>
    <col min="8" max="8" width="7.75390625" style="0" customWidth="1"/>
    <col min="9" max="9" width="7.75390625" style="11" customWidth="1"/>
    <col min="10" max="10" width="7.75390625" style="0" customWidth="1"/>
    <col min="11" max="11" width="10.00390625" style="11" customWidth="1"/>
    <col min="12" max="12" width="7.75390625" style="9" customWidth="1"/>
    <col min="13" max="13" width="7.75390625" style="0" customWidth="1"/>
    <col min="14" max="14" width="7.75390625" style="11" customWidth="1"/>
    <col min="15" max="15" width="7.75390625" style="5" customWidth="1"/>
    <col min="16" max="16" width="7.75390625" style="11" customWidth="1"/>
    <col min="17" max="17" width="7.75390625" style="7" customWidth="1"/>
    <col min="18" max="18" width="7.75390625" style="0" customWidth="1"/>
    <col min="19" max="19" width="7.75390625" style="11" customWidth="1"/>
    <col min="20" max="20" width="7.75390625" style="0" customWidth="1"/>
    <col min="21" max="21" width="7.75390625" style="11" customWidth="1"/>
    <col min="22" max="22" width="7.75390625" style="7" customWidth="1"/>
    <col min="23" max="23" width="7.75390625" style="0" customWidth="1"/>
    <col min="24" max="24" width="8.875" style="11" customWidth="1"/>
    <col min="25" max="25" width="7.75390625" style="0" customWidth="1"/>
    <col min="26" max="26" width="7.75390625" style="11" customWidth="1"/>
    <col min="27" max="27" width="7.75390625" style="7" customWidth="1"/>
    <col min="28" max="28" width="7.75390625" style="0" customWidth="1"/>
    <col min="29" max="29" width="7.75390625" style="11" customWidth="1"/>
    <col min="30" max="30" width="7.75390625" style="0" customWidth="1"/>
    <col min="31" max="31" width="7.75390625" style="11" customWidth="1"/>
    <col min="32" max="32" width="7.75390625" style="7" customWidth="1"/>
    <col min="33" max="33" width="7.625" style="0" customWidth="1"/>
    <col min="34" max="34" width="7.75390625" style="11" customWidth="1"/>
    <col min="35" max="35" width="7.75390625" style="0" customWidth="1"/>
    <col min="36" max="36" width="8.00390625" style="11" customWidth="1"/>
  </cols>
  <sheetData>
    <row r="1" spans="1:47" ht="15">
      <c r="A1" s="85"/>
      <c r="B1" s="85"/>
      <c r="C1" s="85"/>
      <c r="D1" s="116"/>
      <c r="E1" s="85"/>
      <c r="F1" s="116"/>
      <c r="G1" s="117"/>
      <c r="H1" s="85"/>
      <c r="I1" s="116"/>
      <c r="J1" s="85"/>
      <c r="K1" s="116"/>
      <c r="L1" s="118"/>
      <c r="M1" s="85"/>
      <c r="N1" s="235">
        <v>2022</v>
      </c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85"/>
      <c r="Z1" s="116"/>
      <c r="AA1" s="117"/>
      <c r="AB1" s="85"/>
      <c r="AC1" s="116"/>
      <c r="AD1" s="85"/>
      <c r="AE1" s="116"/>
      <c r="AF1" s="117"/>
      <c r="AG1" s="85"/>
      <c r="AH1" s="116"/>
      <c r="AI1" s="85"/>
      <c r="AJ1" s="116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ht="15">
      <c r="A2" s="89"/>
      <c r="B2" s="236" t="s">
        <v>27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</row>
    <row r="3" spans="1:47" ht="15.75" thickBot="1">
      <c r="A3" s="119"/>
      <c r="B3" s="260" t="s">
        <v>73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s="5" customFormat="1" ht="15" thickBot="1">
      <c r="A4" s="120"/>
      <c r="B4" s="268" t="s">
        <v>44</v>
      </c>
      <c r="C4" s="269"/>
      <c r="D4" s="269"/>
      <c r="E4" s="269"/>
      <c r="F4" s="270"/>
      <c r="G4" s="262" t="s">
        <v>38</v>
      </c>
      <c r="H4" s="263"/>
      <c r="I4" s="263"/>
      <c r="J4" s="263"/>
      <c r="K4" s="264"/>
      <c r="L4" s="262" t="s">
        <v>39</v>
      </c>
      <c r="M4" s="263"/>
      <c r="N4" s="263"/>
      <c r="O4" s="263"/>
      <c r="P4" s="264"/>
      <c r="Q4" s="262" t="s">
        <v>40</v>
      </c>
      <c r="R4" s="263"/>
      <c r="S4" s="263"/>
      <c r="T4" s="263"/>
      <c r="U4" s="264"/>
      <c r="V4" s="262" t="s">
        <v>41</v>
      </c>
      <c r="W4" s="263"/>
      <c r="X4" s="263"/>
      <c r="Y4" s="263"/>
      <c r="Z4" s="264"/>
      <c r="AA4" s="262" t="s">
        <v>87</v>
      </c>
      <c r="AB4" s="263"/>
      <c r="AC4" s="263"/>
      <c r="AD4" s="263"/>
      <c r="AE4" s="264"/>
      <c r="AF4" s="262" t="s">
        <v>42</v>
      </c>
      <c r="AG4" s="263"/>
      <c r="AH4" s="263"/>
      <c r="AI4" s="263"/>
      <c r="AJ4" s="264"/>
      <c r="AK4" s="272" t="s">
        <v>57</v>
      </c>
      <c r="AL4" s="273"/>
      <c r="AM4" s="273"/>
      <c r="AN4" s="273"/>
      <c r="AO4" s="274"/>
      <c r="AP4" s="121"/>
      <c r="AQ4" s="121"/>
      <c r="AR4" s="121"/>
      <c r="AS4" s="121"/>
      <c r="AT4" s="121"/>
      <c r="AU4" s="121"/>
    </row>
    <row r="5" spans="1:47" s="3" customFormat="1" ht="217.5" customHeight="1">
      <c r="A5" s="265" t="s">
        <v>28</v>
      </c>
      <c r="B5" s="266" t="s">
        <v>56</v>
      </c>
      <c r="C5" s="259" t="s">
        <v>50</v>
      </c>
      <c r="D5" s="259"/>
      <c r="E5" s="259" t="s">
        <v>83</v>
      </c>
      <c r="F5" s="261"/>
      <c r="G5" s="257" t="s">
        <v>97</v>
      </c>
      <c r="H5" s="259" t="s">
        <v>50</v>
      </c>
      <c r="I5" s="259"/>
      <c r="J5" s="259" t="s">
        <v>83</v>
      </c>
      <c r="K5" s="261"/>
      <c r="L5" s="257" t="s">
        <v>97</v>
      </c>
      <c r="M5" s="259" t="s">
        <v>50</v>
      </c>
      <c r="N5" s="259"/>
      <c r="O5" s="259" t="s">
        <v>83</v>
      </c>
      <c r="P5" s="261"/>
      <c r="Q5" s="257" t="s">
        <v>97</v>
      </c>
      <c r="R5" s="259" t="s">
        <v>50</v>
      </c>
      <c r="S5" s="259"/>
      <c r="T5" s="259" t="s">
        <v>83</v>
      </c>
      <c r="U5" s="261"/>
      <c r="V5" s="257" t="s">
        <v>97</v>
      </c>
      <c r="W5" s="259" t="s">
        <v>50</v>
      </c>
      <c r="X5" s="259"/>
      <c r="Y5" s="259" t="s">
        <v>83</v>
      </c>
      <c r="Z5" s="261"/>
      <c r="AA5" s="257" t="s">
        <v>97</v>
      </c>
      <c r="AB5" s="259" t="s">
        <v>50</v>
      </c>
      <c r="AC5" s="259"/>
      <c r="AD5" s="259" t="s">
        <v>83</v>
      </c>
      <c r="AE5" s="261"/>
      <c r="AF5" s="257" t="s">
        <v>97</v>
      </c>
      <c r="AG5" s="259" t="s">
        <v>50</v>
      </c>
      <c r="AH5" s="259"/>
      <c r="AI5" s="259" t="s">
        <v>81</v>
      </c>
      <c r="AJ5" s="261"/>
      <c r="AK5" s="257" t="s">
        <v>97</v>
      </c>
      <c r="AL5" s="275" t="s">
        <v>50</v>
      </c>
      <c r="AM5" s="277"/>
      <c r="AN5" s="275" t="s">
        <v>83</v>
      </c>
      <c r="AO5" s="276"/>
      <c r="AP5" s="122"/>
      <c r="AQ5" s="122"/>
      <c r="AR5" s="122"/>
      <c r="AS5" s="122"/>
      <c r="AT5" s="122"/>
      <c r="AU5" s="122"/>
    </row>
    <row r="6" spans="1:47" s="3" customFormat="1" ht="26.25" customHeight="1">
      <c r="A6" s="265"/>
      <c r="B6" s="267"/>
      <c r="C6" s="123" t="s">
        <v>51</v>
      </c>
      <c r="D6" s="124" t="s">
        <v>52</v>
      </c>
      <c r="E6" s="123" t="s">
        <v>51</v>
      </c>
      <c r="F6" s="125" t="s">
        <v>52</v>
      </c>
      <c r="G6" s="258"/>
      <c r="H6" s="90" t="s">
        <v>51</v>
      </c>
      <c r="I6" s="126" t="s">
        <v>52</v>
      </c>
      <c r="J6" s="90" t="s">
        <v>51</v>
      </c>
      <c r="K6" s="127" t="s">
        <v>52</v>
      </c>
      <c r="L6" s="258"/>
      <c r="M6" s="90" t="s">
        <v>51</v>
      </c>
      <c r="N6" s="126" t="s">
        <v>52</v>
      </c>
      <c r="O6" s="90" t="s">
        <v>51</v>
      </c>
      <c r="P6" s="127" t="s">
        <v>52</v>
      </c>
      <c r="Q6" s="258"/>
      <c r="R6" s="90" t="s">
        <v>51</v>
      </c>
      <c r="S6" s="126" t="s">
        <v>52</v>
      </c>
      <c r="T6" s="90" t="s">
        <v>51</v>
      </c>
      <c r="U6" s="127" t="s">
        <v>52</v>
      </c>
      <c r="V6" s="258"/>
      <c r="W6" s="90" t="s">
        <v>51</v>
      </c>
      <c r="X6" s="126" t="s">
        <v>52</v>
      </c>
      <c r="Y6" s="90" t="s">
        <v>51</v>
      </c>
      <c r="Z6" s="127" t="s">
        <v>52</v>
      </c>
      <c r="AA6" s="258"/>
      <c r="AB6" s="90" t="s">
        <v>51</v>
      </c>
      <c r="AC6" s="126" t="s">
        <v>52</v>
      </c>
      <c r="AD6" s="90" t="s">
        <v>51</v>
      </c>
      <c r="AE6" s="127" t="s">
        <v>52</v>
      </c>
      <c r="AF6" s="258"/>
      <c r="AG6" s="90" t="s">
        <v>51</v>
      </c>
      <c r="AH6" s="126" t="s">
        <v>52</v>
      </c>
      <c r="AI6" s="90" t="s">
        <v>51</v>
      </c>
      <c r="AJ6" s="127" t="s">
        <v>52</v>
      </c>
      <c r="AK6" s="258"/>
      <c r="AL6" s="90" t="s">
        <v>51</v>
      </c>
      <c r="AM6" s="126" t="s">
        <v>52</v>
      </c>
      <c r="AN6" s="90" t="s">
        <v>51</v>
      </c>
      <c r="AO6" s="127" t="s">
        <v>52</v>
      </c>
      <c r="AP6" s="122"/>
      <c r="AQ6" s="122"/>
      <c r="AR6" s="122"/>
      <c r="AS6" s="122"/>
      <c r="AT6" s="122"/>
      <c r="AU6" s="122"/>
    </row>
    <row r="7" spans="1:47" s="20" customFormat="1" ht="13.5" customHeight="1">
      <c r="A7" s="128" t="s">
        <v>29</v>
      </c>
      <c r="B7" s="129">
        <v>41</v>
      </c>
      <c r="C7" s="130">
        <v>41</v>
      </c>
      <c r="D7" s="131">
        <f aca="true" t="shared" si="0" ref="D7:D13">C7/B7</f>
        <v>1</v>
      </c>
      <c r="E7" s="130">
        <v>0</v>
      </c>
      <c r="F7" s="132">
        <f aca="true" t="shared" si="1" ref="F7:F13">E7/B7</f>
        <v>0</v>
      </c>
      <c r="G7" s="129">
        <f>'Таблица № 2'!D8</f>
        <v>45</v>
      </c>
      <c r="H7" s="130">
        <v>45</v>
      </c>
      <c r="I7" s="131">
        <f>H7/G7</f>
        <v>1</v>
      </c>
      <c r="J7" s="130">
        <v>0</v>
      </c>
      <c r="K7" s="132">
        <f>J7/G7</f>
        <v>0</v>
      </c>
      <c r="L7" s="129">
        <v>43</v>
      </c>
      <c r="M7" s="130">
        <v>43</v>
      </c>
      <c r="N7" s="131">
        <f>M7/L7</f>
        <v>1</v>
      </c>
      <c r="O7" s="130">
        <v>0</v>
      </c>
      <c r="P7" s="132">
        <f>O7/L7</f>
        <v>0</v>
      </c>
      <c r="Q7" s="129">
        <v>48</v>
      </c>
      <c r="R7" s="130">
        <v>48</v>
      </c>
      <c r="S7" s="131">
        <f>R7/Q7</f>
        <v>1</v>
      </c>
      <c r="T7" s="130">
        <v>0</v>
      </c>
      <c r="U7" s="132">
        <f>T7/Q7</f>
        <v>0</v>
      </c>
      <c r="V7" s="129">
        <v>20</v>
      </c>
      <c r="W7" s="130">
        <v>20</v>
      </c>
      <c r="X7" s="131">
        <f>W7/V7</f>
        <v>1</v>
      </c>
      <c r="Y7" s="130">
        <v>0</v>
      </c>
      <c r="Z7" s="132">
        <f>Y7/V7</f>
        <v>0</v>
      </c>
      <c r="AA7" s="129">
        <v>20</v>
      </c>
      <c r="AB7" s="130">
        <v>20</v>
      </c>
      <c r="AC7" s="131">
        <f>AB7/AA7</f>
        <v>1</v>
      </c>
      <c r="AD7" s="130">
        <v>0</v>
      </c>
      <c r="AE7" s="132">
        <f>AD7/AA7</f>
        <v>0</v>
      </c>
      <c r="AF7" s="129">
        <v>11</v>
      </c>
      <c r="AG7" s="130">
        <v>11</v>
      </c>
      <c r="AH7" s="131">
        <f>AG7/AF7</f>
        <v>1</v>
      </c>
      <c r="AI7" s="130">
        <v>0</v>
      </c>
      <c r="AJ7" s="132">
        <f>AI7/AF7</f>
        <v>0</v>
      </c>
      <c r="AK7" s="133">
        <f>B7+G7+L7+Q7+V7+AA7+AF7</f>
        <v>228</v>
      </c>
      <c r="AL7" s="133">
        <f>C7+H7+M7+R7+W7+AB7+AG7</f>
        <v>228</v>
      </c>
      <c r="AM7" s="131">
        <f aca="true" t="shared" si="2" ref="AM7:AM17">AL7/AK7</f>
        <v>1</v>
      </c>
      <c r="AN7" s="133">
        <f aca="true" t="shared" si="3" ref="AN7:AN17">SUM(E7,J7,O7,T7,Y7,AD7,AI7)</f>
        <v>0</v>
      </c>
      <c r="AO7" s="132">
        <f aca="true" t="shared" si="4" ref="AO7:AO17">AN7/AK7</f>
        <v>0</v>
      </c>
      <c r="AP7" s="134"/>
      <c r="AQ7" s="134"/>
      <c r="AR7" s="134"/>
      <c r="AS7" s="134"/>
      <c r="AT7" s="134"/>
      <c r="AU7" s="134"/>
    </row>
    <row r="8" spans="1:47" s="20" customFormat="1" ht="15">
      <c r="A8" s="128" t="s">
        <v>78</v>
      </c>
      <c r="B8" s="129">
        <v>25</v>
      </c>
      <c r="C8" s="130">
        <v>24</v>
      </c>
      <c r="D8" s="131">
        <f t="shared" si="0"/>
        <v>0.96</v>
      </c>
      <c r="E8" s="130">
        <v>1</v>
      </c>
      <c r="F8" s="132">
        <f t="shared" si="1"/>
        <v>0.04</v>
      </c>
      <c r="G8" s="129">
        <v>34</v>
      </c>
      <c r="H8" s="130">
        <v>34</v>
      </c>
      <c r="I8" s="131">
        <f aca="true" t="shared" si="5" ref="I8:I17">H8/G8</f>
        <v>1</v>
      </c>
      <c r="J8" s="130">
        <v>0</v>
      </c>
      <c r="K8" s="132">
        <f aca="true" t="shared" si="6" ref="K8:K17">J8/G8</f>
        <v>0</v>
      </c>
      <c r="L8" s="129">
        <v>23</v>
      </c>
      <c r="M8" s="130">
        <v>23</v>
      </c>
      <c r="N8" s="131">
        <f>M8/L8</f>
        <v>1</v>
      </c>
      <c r="O8" s="130">
        <v>0</v>
      </c>
      <c r="P8" s="132">
        <f aca="true" t="shared" si="7" ref="P8:P17">O8/L8</f>
        <v>0</v>
      </c>
      <c r="Q8" s="129">
        <v>24</v>
      </c>
      <c r="R8" s="130">
        <v>23</v>
      </c>
      <c r="S8" s="131">
        <f aca="true" t="shared" si="8" ref="S8:S17">R8/Q8</f>
        <v>0.9583333333333334</v>
      </c>
      <c r="T8" s="130">
        <v>1</v>
      </c>
      <c r="U8" s="132">
        <f aca="true" t="shared" si="9" ref="U8:U17">T8/Q8</f>
        <v>0.041666666666666664</v>
      </c>
      <c r="V8" s="129">
        <v>8</v>
      </c>
      <c r="W8" s="130">
        <v>8</v>
      </c>
      <c r="X8" s="131">
        <f aca="true" t="shared" si="10" ref="X8:X17">W8/V8</f>
        <v>1</v>
      </c>
      <c r="Y8" s="130">
        <v>0</v>
      </c>
      <c r="Z8" s="132">
        <f aca="true" t="shared" si="11" ref="Z8:Z17">Y8/V8</f>
        <v>0</v>
      </c>
      <c r="AA8" s="129">
        <v>3</v>
      </c>
      <c r="AB8" s="130">
        <v>3</v>
      </c>
      <c r="AC8" s="131">
        <f aca="true" t="shared" si="12" ref="AC8:AC17">AB8/AA8</f>
        <v>1</v>
      </c>
      <c r="AD8" s="130">
        <v>0</v>
      </c>
      <c r="AE8" s="132">
        <f aca="true" t="shared" si="13" ref="AE8:AE17">AD8/AA8</f>
        <v>0</v>
      </c>
      <c r="AF8" s="129">
        <v>3</v>
      </c>
      <c r="AG8" s="130">
        <v>3</v>
      </c>
      <c r="AH8" s="131">
        <f aca="true" t="shared" si="14" ref="AH8:AH17">AG8/AF8</f>
        <v>1</v>
      </c>
      <c r="AI8" s="130">
        <v>0</v>
      </c>
      <c r="AJ8" s="132">
        <f aca="true" t="shared" si="15" ref="AJ8:AJ17">AI8/AF8</f>
        <v>0</v>
      </c>
      <c r="AK8" s="133">
        <f>B8+G8+L8+Q8+V8+AA8+AF8</f>
        <v>120</v>
      </c>
      <c r="AL8" s="133">
        <f>C8+H8+M8+R8+W8+AB8+AG8</f>
        <v>118</v>
      </c>
      <c r="AM8" s="131">
        <f t="shared" si="2"/>
        <v>0.9833333333333333</v>
      </c>
      <c r="AN8" s="133">
        <f>SUM(E8,J8,O8,T8,Y8,AD8,AI8)</f>
        <v>2</v>
      </c>
      <c r="AO8" s="132">
        <f t="shared" si="4"/>
        <v>0.016666666666666666</v>
      </c>
      <c r="AP8" s="134"/>
      <c r="AQ8" s="134"/>
      <c r="AR8" s="134"/>
      <c r="AS8" s="134"/>
      <c r="AT8" s="134"/>
      <c r="AU8" s="134"/>
    </row>
    <row r="9" spans="1:47" s="20" customFormat="1" ht="15">
      <c r="A9" s="128" t="s">
        <v>30</v>
      </c>
      <c r="B9" s="129">
        <v>11</v>
      </c>
      <c r="C9" s="130">
        <v>11</v>
      </c>
      <c r="D9" s="131">
        <f t="shared" si="0"/>
        <v>1</v>
      </c>
      <c r="E9" s="130">
        <v>0</v>
      </c>
      <c r="F9" s="132">
        <f t="shared" si="1"/>
        <v>0</v>
      </c>
      <c r="G9" s="129">
        <v>9</v>
      </c>
      <c r="H9" s="130">
        <v>8</v>
      </c>
      <c r="I9" s="131">
        <f t="shared" si="5"/>
        <v>0.8888888888888888</v>
      </c>
      <c r="J9" s="130">
        <v>1</v>
      </c>
      <c r="K9" s="132">
        <f t="shared" si="6"/>
        <v>0.1111111111111111</v>
      </c>
      <c r="L9" s="129">
        <v>9</v>
      </c>
      <c r="M9" s="130">
        <v>5</v>
      </c>
      <c r="N9" s="131">
        <f aca="true" t="shared" si="16" ref="N9:N17">M9/L9</f>
        <v>0.5555555555555556</v>
      </c>
      <c r="O9" s="130">
        <v>4</v>
      </c>
      <c r="P9" s="132">
        <f t="shared" si="7"/>
        <v>0.4444444444444444</v>
      </c>
      <c r="Q9" s="129">
        <v>10</v>
      </c>
      <c r="R9" s="130">
        <v>9</v>
      </c>
      <c r="S9" s="131">
        <f t="shared" si="8"/>
        <v>0.9</v>
      </c>
      <c r="T9" s="130">
        <v>1</v>
      </c>
      <c r="U9" s="132">
        <f t="shared" si="9"/>
        <v>0.1</v>
      </c>
      <c r="V9" s="129">
        <v>3</v>
      </c>
      <c r="W9" s="130">
        <v>2</v>
      </c>
      <c r="X9" s="131">
        <f t="shared" si="10"/>
        <v>0.6666666666666666</v>
      </c>
      <c r="Y9" s="130">
        <v>1</v>
      </c>
      <c r="Z9" s="132">
        <f t="shared" si="11"/>
        <v>0.3333333333333333</v>
      </c>
      <c r="AA9" s="129">
        <v>1</v>
      </c>
      <c r="AB9" s="130">
        <v>1</v>
      </c>
      <c r="AC9" s="131">
        <f t="shared" si="12"/>
        <v>1</v>
      </c>
      <c r="AD9" s="130">
        <v>0</v>
      </c>
      <c r="AE9" s="132">
        <f t="shared" si="13"/>
        <v>0</v>
      </c>
      <c r="AF9" s="222">
        <v>1</v>
      </c>
      <c r="AG9" s="184">
        <v>1</v>
      </c>
      <c r="AH9" s="162">
        <f t="shared" si="14"/>
        <v>1</v>
      </c>
      <c r="AI9" s="184">
        <v>0</v>
      </c>
      <c r="AJ9" s="223">
        <f t="shared" si="15"/>
        <v>0</v>
      </c>
      <c r="AK9" s="133">
        <f aca="true" t="shared" si="17" ref="AK9:AK17">B9+G9+L9+Q9+V9+AA9+AF9</f>
        <v>44</v>
      </c>
      <c r="AL9" s="133">
        <f aca="true" t="shared" si="18" ref="AL9:AL17">C9+H9+M9+R9+W9+AB9+AG9</f>
        <v>37</v>
      </c>
      <c r="AM9" s="131">
        <f t="shared" si="2"/>
        <v>0.8409090909090909</v>
      </c>
      <c r="AN9" s="133">
        <f t="shared" si="3"/>
        <v>7</v>
      </c>
      <c r="AO9" s="132">
        <f t="shared" si="4"/>
        <v>0.1590909090909091</v>
      </c>
      <c r="AP9" s="134"/>
      <c r="AQ9" s="134"/>
      <c r="AR9" s="134"/>
      <c r="AS9" s="134"/>
      <c r="AT9" s="134"/>
      <c r="AU9" s="134"/>
    </row>
    <row r="10" spans="1:47" s="20" customFormat="1" ht="15">
      <c r="A10" s="128" t="s">
        <v>31</v>
      </c>
      <c r="B10" s="129">
        <v>6</v>
      </c>
      <c r="C10" s="130">
        <v>5</v>
      </c>
      <c r="D10" s="131">
        <f t="shared" si="0"/>
        <v>0.8333333333333334</v>
      </c>
      <c r="E10" s="130">
        <v>1</v>
      </c>
      <c r="F10" s="132">
        <f t="shared" si="1"/>
        <v>0.16666666666666666</v>
      </c>
      <c r="G10" s="129">
        <v>4</v>
      </c>
      <c r="H10" s="130">
        <v>3</v>
      </c>
      <c r="I10" s="131">
        <f t="shared" si="5"/>
        <v>0.75</v>
      </c>
      <c r="J10" s="130">
        <v>1</v>
      </c>
      <c r="K10" s="132">
        <f t="shared" si="6"/>
        <v>0.25</v>
      </c>
      <c r="L10" s="129">
        <v>1</v>
      </c>
      <c r="M10" s="130">
        <v>0</v>
      </c>
      <c r="N10" s="131">
        <f t="shared" si="16"/>
        <v>0</v>
      </c>
      <c r="O10" s="130">
        <v>1</v>
      </c>
      <c r="P10" s="132">
        <f t="shared" si="7"/>
        <v>1</v>
      </c>
      <c r="Q10" s="129">
        <v>2</v>
      </c>
      <c r="R10" s="130">
        <v>2</v>
      </c>
      <c r="S10" s="131">
        <f t="shared" si="8"/>
        <v>1</v>
      </c>
      <c r="T10" s="130">
        <v>0</v>
      </c>
      <c r="U10" s="132">
        <f t="shared" si="9"/>
        <v>0</v>
      </c>
      <c r="V10" s="129">
        <v>3</v>
      </c>
      <c r="W10" s="130">
        <v>2</v>
      </c>
      <c r="X10" s="131">
        <f t="shared" si="10"/>
        <v>0.6666666666666666</v>
      </c>
      <c r="Y10" s="130">
        <v>1</v>
      </c>
      <c r="Z10" s="132">
        <f t="shared" si="11"/>
        <v>0.3333333333333333</v>
      </c>
      <c r="AA10" s="216"/>
      <c r="AB10" s="217">
        <v>0</v>
      </c>
      <c r="AC10" s="218" t="e">
        <f t="shared" si="12"/>
        <v>#DIV/0!</v>
      </c>
      <c r="AD10" s="217">
        <v>0</v>
      </c>
      <c r="AE10" s="219" t="e">
        <f t="shared" si="13"/>
        <v>#DIV/0!</v>
      </c>
      <c r="AF10" s="129">
        <v>1</v>
      </c>
      <c r="AG10" s="130">
        <v>1</v>
      </c>
      <c r="AH10" s="131">
        <f t="shared" si="14"/>
        <v>1</v>
      </c>
      <c r="AI10" s="130">
        <v>0</v>
      </c>
      <c r="AJ10" s="132">
        <f t="shared" si="15"/>
        <v>0</v>
      </c>
      <c r="AK10" s="133">
        <f t="shared" si="17"/>
        <v>17</v>
      </c>
      <c r="AL10" s="133">
        <f t="shared" si="18"/>
        <v>13</v>
      </c>
      <c r="AM10" s="131">
        <f t="shared" si="2"/>
        <v>0.7647058823529411</v>
      </c>
      <c r="AN10" s="133">
        <f t="shared" si="3"/>
        <v>4</v>
      </c>
      <c r="AO10" s="132">
        <f t="shared" si="4"/>
        <v>0.23529411764705882</v>
      </c>
      <c r="AP10" s="134"/>
      <c r="AQ10" s="134"/>
      <c r="AR10" s="134"/>
      <c r="AS10" s="134"/>
      <c r="AT10" s="134"/>
      <c r="AU10" s="134"/>
    </row>
    <row r="11" spans="1:47" s="20" customFormat="1" ht="15">
      <c r="A11" s="128" t="s">
        <v>33</v>
      </c>
      <c r="B11" s="129">
        <v>4</v>
      </c>
      <c r="C11" s="130">
        <v>4</v>
      </c>
      <c r="D11" s="131">
        <f t="shared" si="0"/>
        <v>1</v>
      </c>
      <c r="E11" s="130">
        <v>0</v>
      </c>
      <c r="F11" s="132">
        <f t="shared" si="1"/>
        <v>0</v>
      </c>
      <c r="G11" s="129">
        <v>3</v>
      </c>
      <c r="H11" s="130">
        <v>3</v>
      </c>
      <c r="I11" s="131">
        <f t="shared" si="5"/>
        <v>1</v>
      </c>
      <c r="J11" s="130">
        <v>0</v>
      </c>
      <c r="K11" s="132">
        <f t="shared" si="6"/>
        <v>0</v>
      </c>
      <c r="L11" s="129">
        <v>3</v>
      </c>
      <c r="M11" s="130">
        <v>2</v>
      </c>
      <c r="N11" s="131">
        <f t="shared" si="16"/>
        <v>0.6666666666666666</v>
      </c>
      <c r="O11" s="130">
        <v>1</v>
      </c>
      <c r="P11" s="132">
        <f t="shared" si="7"/>
        <v>0.3333333333333333</v>
      </c>
      <c r="Q11" s="129">
        <v>4</v>
      </c>
      <c r="R11" s="130">
        <v>4</v>
      </c>
      <c r="S11" s="131">
        <f t="shared" si="8"/>
        <v>1</v>
      </c>
      <c r="T11" s="130">
        <v>0</v>
      </c>
      <c r="U11" s="132">
        <f t="shared" si="9"/>
        <v>0</v>
      </c>
      <c r="V11" s="129">
        <v>7</v>
      </c>
      <c r="W11" s="130">
        <v>2</v>
      </c>
      <c r="X11" s="131">
        <f t="shared" si="10"/>
        <v>0.2857142857142857</v>
      </c>
      <c r="Y11" s="130">
        <v>5</v>
      </c>
      <c r="Z11" s="132">
        <f t="shared" si="11"/>
        <v>0.7142857142857143</v>
      </c>
      <c r="AA11" s="216"/>
      <c r="AB11" s="217"/>
      <c r="AC11" s="218" t="e">
        <f t="shared" si="12"/>
        <v>#DIV/0!</v>
      </c>
      <c r="AD11" s="217"/>
      <c r="AE11" s="219" t="e">
        <f t="shared" si="13"/>
        <v>#DIV/0!</v>
      </c>
      <c r="AF11" s="129">
        <v>1</v>
      </c>
      <c r="AG11" s="130">
        <v>1</v>
      </c>
      <c r="AH11" s="131">
        <f t="shared" si="14"/>
        <v>1</v>
      </c>
      <c r="AI11" s="130">
        <v>0</v>
      </c>
      <c r="AJ11" s="132">
        <f t="shared" si="15"/>
        <v>0</v>
      </c>
      <c r="AK11" s="133">
        <f t="shared" si="17"/>
        <v>22</v>
      </c>
      <c r="AL11" s="133">
        <f t="shared" si="18"/>
        <v>16</v>
      </c>
      <c r="AM11" s="131">
        <f t="shared" si="2"/>
        <v>0.7272727272727273</v>
      </c>
      <c r="AN11" s="133">
        <f t="shared" si="3"/>
        <v>6</v>
      </c>
      <c r="AO11" s="132">
        <f t="shared" si="4"/>
        <v>0.2727272727272727</v>
      </c>
      <c r="AP11" s="134"/>
      <c r="AQ11" s="134"/>
      <c r="AR11" s="134"/>
      <c r="AS11" s="134"/>
      <c r="AT11" s="134"/>
      <c r="AU11" s="134"/>
    </row>
    <row r="12" spans="1:47" s="21" customFormat="1" ht="12" customHeight="1">
      <c r="A12" s="128" t="s">
        <v>34</v>
      </c>
      <c r="B12" s="129">
        <v>7</v>
      </c>
      <c r="C12" s="130">
        <v>5</v>
      </c>
      <c r="D12" s="131">
        <f t="shared" si="0"/>
        <v>0.7142857142857143</v>
      </c>
      <c r="E12" s="130">
        <v>2</v>
      </c>
      <c r="F12" s="132">
        <f t="shared" si="1"/>
        <v>0.2857142857142857</v>
      </c>
      <c r="G12" s="129">
        <v>7</v>
      </c>
      <c r="H12" s="130">
        <v>6</v>
      </c>
      <c r="I12" s="131">
        <f t="shared" si="5"/>
        <v>0.8571428571428571</v>
      </c>
      <c r="J12" s="130">
        <v>1</v>
      </c>
      <c r="K12" s="132">
        <f t="shared" si="6"/>
        <v>0.14285714285714285</v>
      </c>
      <c r="L12" s="129">
        <v>1</v>
      </c>
      <c r="M12" s="130">
        <v>1</v>
      </c>
      <c r="N12" s="131">
        <f t="shared" si="16"/>
        <v>1</v>
      </c>
      <c r="O12" s="130">
        <v>0</v>
      </c>
      <c r="P12" s="132">
        <f t="shared" si="7"/>
        <v>0</v>
      </c>
      <c r="Q12" s="129">
        <v>10</v>
      </c>
      <c r="R12" s="130">
        <v>9</v>
      </c>
      <c r="S12" s="131">
        <f t="shared" si="8"/>
        <v>0.9</v>
      </c>
      <c r="T12" s="130">
        <v>1</v>
      </c>
      <c r="U12" s="132">
        <f t="shared" si="9"/>
        <v>0.1</v>
      </c>
      <c r="V12" s="129">
        <v>4</v>
      </c>
      <c r="W12" s="130">
        <v>3</v>
      </c>
      <c r="X12" s="131">
        <f t="shared" si="10"/>
        <v>0.75</v>
      </c>
      <c r="Y12" s="130">
        <v>1</v>
      </c>
      <c r="Z12" s="132">
        <f t="shared" si="11"/>
        <v>0.25</v>
      </c>
      <c r="AA12" s="129">
        <v>1</v>
      </c>
      <c r="AB12" s="130">
        <v>1</v>
      </c>
      <c r="AC12" s="131">
        <f t="shared" si="12"/>
        <v>1</v>
      </c>
      <c r="AD12" s="130">
        <v>0</v>
      </c>
      <c r="AE12" s="132">
        <f t="shared" si="13"/>
        <v>0</v>
      </c>
      <c r="AF12" s="129">
        <v>2</v>
      </c>
      <c r="AG12" s="130">
        <v>1</v>
      </c>
      <c r="AH12" s="131">
        <f t="shared" si="14"/>
        <v>0.5</v>
      </c>
      <c r="AI12" s="130">
        <v>1</v>
      </c>
      <c r="AJ12" s="132">
        <f t="shared" si="15"/>
        <v>0.5</v>
      </c>
      <c r="AK12" s="133">
        <f>B12+G12+L12+Q12+V12+AA12+AF12</f>
        <v>32</v>
      </c>
      <c r="AL12" s="133">
        <f t="shared" si="18"/>
        <v>26</v>
      </c>
      <c r="AM12" s="131">
        <f t="shared" si="2"/>
        <v>0.8125</v>
      </c>
      <c r="AN12" s="133">
        <f t="shared" si="3"/>
        <v>6</v>
      </c>
      <c r="AO12" s="132">
        <f t="shared" si="4"/>
        <v>0.1875</v>
      </c>
      <c r="AP12" s="135"/>
      <c r="AQ12" s="135"/>
      <c r="AR12" s="135"/>
      <c r="AS12" s="135"/>
      <c r="AT12" s="135"/>
      <c r="AU12" s="135"/>
    </row>
    <row r="13" spans="1:47" s="21" customFormat="1" ht="15">
      <c r="A13" s="136" t="s">
        <v>32</v>
      </c>
      <c r="B13" s="137"/>
      <c r="C13" s="137"/>
      <c r="D13" s="138" t="e">
        <f t="shared" si="0"/>
        <v>#DIV/0!</v>
      </c>
      <c r="E13" s="137"/>
      <c r="F13" s="139" t="e">
        <f t="shared" si="1"/>
        <v>#DIV/0!</v>
      </c>
      <c r="G13" s="216"/>
      <c r="H13" s="137"/>
      <c r="I13" s="138" t="e">
        <f t="shared" si="5"/>
        <v>#DIV/0!</v>
      </c>
      <c r="J13" s="137"/>
      <c r="K13" s="139" t="e">
        <f t="shared" si="6"/>
        <v>#DIV/0!</v>
      </c>
      <c r="L13" s="129">
        <v>5</v>
      </c>
      <c r="M13" s="130">
        <v>4</v>
      </c>
      <c r="N13" s="131">
        <f t="shared" si="16"/>
        <v>0.8</v>
      </c>
      <c r="O13" s="130">
        <v>1</v>
      </c>
      <c r="P13" s="132">
        <f t="shared" si="7"/>
        <v>0.2</v>
      </c>
      <c r="Q13" s="140"/>
      <c r="R13" s="137"/>
      <c r="S13" s="138" t="e">
        <f t="shared" si="8"/>
        <v>#DIV/0!</v>
      </c>
      <c r="T13" s="137"/>
      <c r="U13" s="139" t="e">
        <f t="shared" si="9"/>
        <v>#DIV/0!</v>
      </c>
      <c r="V13" s="140"/>
      <c r="W13" s="137"/>
      <c r="X13" s="138" t="e">
        <f t="shared" si="10"/>
        <v>#DIV/0!</v>
      </c>
      <c r="Y13" s="137"/>
      <c r="Z13" s="139" t="e">
        <f t="shared" si="11"/>
        <v>#DIV/0!</v>
      </c>
      <c r="AA13" s="140"/>
      <c r="AB13" s="137"/>
      <c r="AC13" s="138" t="e">
        <f t="shared" si="12"/>
        <v>#DIV/0!</v>
      </c>
      <c r="AD13" s="137"/>
      <c r="AE13" s="139" t="e">
        <f t="shared" si="13"/>
        <v>#DIV/0!</v>
      </c>
      <c r="AF13" s="140"/>
      <c r="AG13" s="137"/>
      <c r="AH13" s="138" t="e">
        <f t="shared" si="14"/>
        <v>#DIV/0!</v>
      </c>
      <c r="AI13" s="137"/>
      <c r="AJ13" s="139" t="e">
        <f t="shared" si="15"/>
        <v>#DIV/0!</v>
      </c>
      <c r="AK13" s="133">
        <f t="shared" si="17"/>
        <v>5</v>
      </c>
      <c r="AL13" s="133">
        <f t="shared" si="18"/>
        <v>4</v>
      </c>
      <c r="AM13" s="131">
        <f t="shared" si="2"/>
        <v>0.8</v>
      </c>
      <c r="AN13" s="133">
        <f t="shared" si="3"/>
        <v>1</v>
      </c>
      <c r="AO13" s="132">
        <f t="shared" si="4"/>
        <v>0.2</v>
      </c>
      <c r="AP13" s="135"/>
      <c r="AQ13" s="135"/>
      <c r="AR13" s="135"/>
      <c r="AS13" s="135"/>
      <c r="AT13" s="135"/>
      <c r="AU13" s="135"/>
    </row>
    <row r="14" spans="1:47" s="21" customFormat="1" ht="15">
      <c r="A14" s="136" t="s">
        <v>36</v>
      </c>
      <c r="B14" s="129">
        <v>5</v>
      </c>
      <c r="C14" s="130">
        <v>5</v>
      </c>
      <c r="D14" s="131">
        <f>C14/B14</f>
        <v>1</v>
      </c>
      <c r="E14" s="130">
        <v>0</v>
      </c>
      <c r="F14" s="132">
        <f>E14/B14</f>
        <v>0</v>
      </c>
      <c r="G14" s="129">
        <v>1</v>
      </c>
      <c r="H14" s="130">
        <v>1</v>
      </c>
      <c r="I14" s="131">
        <f t="shared" si="5"/>
        <v>1</v>
      </c>
      <c r="J14" s="130">
        <v>0</v>
      </c>
      <c r="K14" s="132">
        <f t="shared" si="6"/>
        <v>0</v>
      </c>
      <c r="L14" s="129">
        <v>1</v>
      </c>
      <c r="M14" s="130">
        <v>0</v>
      </c>
      <c r="N14" s="131">
        <f t="shared" si="16"/>
        <v>0</v>
      </c>
      <c r="O14" s="130">
        <v>0</v>
      </c>
      <c r="P14" s="132">
        <f t="shared" si="7"/>
        <v>0</v>
      </c>
      <c r="Q14" s="129">
        <v>1</v>
      </c>
      <c r="R14" s="130">
        <v>1</v>
      </c>
      <c r="S14" s="131">
        <f t="shared" si="8"/>
        <v>1</v>
      </c>
      <c r="T14" s="130">
        <v>0</v>
      </c>
      <c r="U14" s="132">
        <f t="shared" si="9"/>
        <v>0</v>
      </c>
      <c r="V14" s="216"/>
      <c r="W14" s="217"/>
      <c r="X14" s="218" t="e">
        <f t="shared" si="10"/>
        <v>#DIV/0!</v>
      </c>
      <c r="Y14" s="217"/>
      <c r="Z14" s="219" t="e">
        <f t="shared" si="11"/>
        <v>#DIV/0!</v>
      </c>
      <c r="AA14" s="129">
        <v>1</v>
      </c>
      <c r="AB14" s="130">
        <v>1</v>
      </c>
      <c r="AC14" s="131">
        <f t="shared" si="12"/>
        <v>1</v>
      </c>
      <c r="AD14" s="130">
        <v>0</v>
      </c>
      <c r="AE14" s="132">
        <f t="shared" si="13"/>
        <v>0</v>
      </c>
      <c r="AF14" s="129">
        <v>2</v>
      </c>
      <c r="AG14" s="130">
        <v>2</v>
      </c>
      <c r="AH14" s="131">
        <f t="shared" si="14"/>
        <v>1</v>
      </c>
      <c r="AI14" s="130">
        <v>0</v>
      </c>
      <c r="AJ14" s="132">
        <f t="shared" si="15"/>
        <v>0</v>
      </c>
      <c r="AK14" s="133">
        <f t="shared" si="17"/>
        <v>11</v>
      </c>
      <c r="AL14" s="133">
        <f t="shared" si="18"/>
        <v>10</v>
      </c>
      <c r="AM14" s="131">
        <f t="shared" si="2"/>
        <v>0.9090909090909091</v>
      </c>
      <c r="AN14" s="133">
        <f t="shared" si="3"/>
        <v>0</v>
      </c>
      <c r="AO14" s="132">
        <f t="shared" si="4"/>
        <v>0</v>
      </c>
      <c r="AP14" s="135"/>
      <c r="AQ14" s="135"/>
      <c r="AR14" s="135"/>
      <c r="AS14" s="135"/>
      <c r="AT14" s="135"/>
      <c r="AU14" s="135"/>
    </row>
    <row r="15" spans="1:47" s="21" customFormat="1" ht="15">
      <c r="A15" s="136" t="s">
        <v>35</v>
      </c>
      <c r="B15" s="129">
        <v>19</v>
      </c>
      <c r="C15" s="130">
        <v>18</v>
      </c>
      <c r="D15" s="131">
        <f>C15/B15</f>
        <v>0.9473684210526315</v>
      </c>
      <c r="E15" s="130">
        <v>1</v>
      </c>
      <c r="F15" s="132">
        <f>E15/B15</f>
        <v>0.05263157894736842</v>
      </c>
      <c r="G15" s="129">
        <v>23</v>
      </c>
      <c r="H15" s="130">
        <v>23</v>
      </c>
      <c r="I15" s="131">
        <f t="shared" si="5"/>
        <v>1</v>
      </c>
      <c r="J15" s="130">
        <v>0</v>
      </c>
      <c r="K15" s="132">
        <f t="shared" si="6"/>
        <v>0</v>
      </c>
      <c r="L15" s="129">
        <v>27</v>
      </c>
      <c r="M15" s="130">
        <v>20</v>
      </c>
      <c r="N15" s="131">
        <f t="shared" si="16"/>
        <v>0.7407407407407407</v>
      </c>
      <c r="O15" s="130">
        <v>7</v>
      </c>
      <c r="P15" s="132">
        <f t="shared" si="7"/>
        <v>0.25925925925925924</v>
      </c>
      <c r="Q15" s="129">
        <v>35</v>
      </c>
      <c r="R15" s="130">
        <v>28</v>
      </c>
      <c r="S15" s="131">
        <f t="shared" si="8"/>
        <v>0.8</v>
      </c>
      <c r="T15" s="130">
        <v>7</v>
      </c>
      <c r="U15" s="132">
        <f t="shared" si="9"/>
        <v>0.2</v>
      </c>
      <c r="V15" s="129">
        <v>12</v>
      </c>
      <c r="W15" s="130">
        <v>8</v>
      </c>
      <c r="X15" s="131">
        <f t="shared" si="10"/>
        <v>0.6666666666666666</v>
      </c>
      <c r="Y15" s="130">
        <v>4</v>
      </c>
      <c r="Z15" s="132">
        <f t="shared" si="11"/>
        <v>0.3333333333333333</v>
      </c>
      <c r="AA15" s="129">
        <v>9</v>
      </c>
      <c r="AB15" s="130">
        <v>4</v>
      </c>
      <c r="AC15" s="131">
        <f>AB15/AA15</f>
        <v>0.4444444444444444</v>
      </c>
      <c r="AD15" s="130">
        <v>5</v>
      </c>
      <c r="AE15" s="132">
        <f>AD15/AA15</f>
        <v>0.5555555555555556</v>
      </c>
      <c r="AF15" s="129">
        <v>9</v>
      </c>
      <c r="AG15" s="130">
        <v>5</v>
      </c>
      <c r="AH15" s="131">
        <f t="shared" si="14"/>
        <v>0.5555555555555556</v>
      </c>
      <c r="AI15" s="130">
        <v>4</v>
      </c>
      <c r="AJ15" s="132">
        <f t="shared" si="15"/>
        <v>0.4444444444444444</v>
      </c>
      <c r="AK15" s="133">
        <f t="shared" si="17"/>
        <v>134</v>
      </c>
      <c r="AL15" s="133">
        <f t="shared" si="18"/>
        <v>106</v>
      </c>
      <c r="AM15" s="131">
        <f>AL15/AK15</f>
        <v>0.7910447761194029</v>
      </c>
      <c r="AN15" s="133">
        <f t="shared" si="3"/>
        <v>28</v>
      </c>
      <c r="AO15" s="132">
        <f>AN15/AK15</f>
        <v>0.208955223880597</v>
      </c>
      <c r="AP15" s="135"/>
      <c r="AQ15" s="135"/>
      <c r="AR15" s="135"/>
      <c r="AS15" s="135"/>
      <c r="AT15" s="135"/>
      <c r="AU15" s="135"/>
    </row>
    <row r="16" spans="1:47" s="22" customFormat="1" ht="15">
      <c r="A16" s="136" t="s">
        <v>37</v>
      </c>
      <c r="B16" s="129">
        <v>1</v>
      </c>
      <c r="C16" s="130">
        <v>0</v>
      </c>
      <c r="D16" s="131">
        <f>C16/B16</f>
        <v>0</v>
      </c>
      <c r="E16" s="130">
        <v>1</v>
      </c>
      <c r="F16" s="132">
        <f>E16/B16</f>
        <v>1</v>
      </c>
      <c r="G16" s="216"/>
      <c r="H16" s="137"/>
      <c r="I16" s="138" t="e">
        <f t="shared" si="5"/>
        <v>#DIV/0!</v>
      </c>
      <c r="J16" s="137"/>
      <c r="K16" s="139" t="e">
        <f t="shared" si="6"/>
        <v>#DIV/0!</v>
      </c>
      <c r="L16" s="129">
        <v>1</v>
      </c>
      <c r="M16" s="130">
        <v>1</v>
      </c>
      <c r="N16" s="131">
        <f t="shared" si="16"/>
        <v>1</v>
      </c>
      <c r="O16" s="130">
        <v>0</v>
      </c>
      <c r="P16" s="132">
        <f t="shared" si="7"/>
        <v>0</v>
      </c>
      <c r="Q16" s="129">
        <v>3</v>
      </c>
      <c r="R16" s="130">
        <v>3</v>
      </c>
      <c r="S16" s="131">
        <f t="shared" si="8"/>
        <v>1</v>
      </c>
      <c r="T16" s="130">
        <v>0</v>
      </c>
      <c r="U16" s="132">
        <f t="shared" si="9"/>
        <v>0</v>
      </c>
      <c r="V16" s="140"/>
      <c r="W16" s="137"/>
      <c r="X16" s="138" t="e">
        <f t="shared" si="10"/>
        <v>#DIV/0!</v>
      </c>
      <c r="Y16" s="137"/>
      <c r="Z16" s="139" t="e">
        <f t="shared" si="11"/>
        <v>#DIV/0!</v>
      </c>
      <c r="AA16" s="129">
        <v>2</v>
      </c>
      <c r="AB16" s="130">
        <v>2</v>
      </c>
      <c r="AC16" s="131">
        <f t="shared" si="12"/>
        <v>1</v>
      </c>
      <c r="AD16" s="130">
        <v>0</v>
      </c>
      <c r="AE16" s="132">
        <f t="shared" si="13"/>
        <v>0</v>
      </c>
      <c r="AF16" s="140"/>
      <c r="AG16" s="137"/>
      <c r="AH16" s="138" t="e">
        <f t="shared" si="14"/>
        <v>#DIV/0!</v>
      </c>
      <c r="AI16" s="137"/>
      <c r="AJ16" s="139" t="e">
        <f t="shared" si="15"/>
        <v>#DIV/0!</v>
      </c>
      <c r="AK16" s="133">
        <f t="shared" si="17"/>
        <v>7</v>
      </c>
      <c r="AL16" s="133">
        <f t="shared" si="18"/>
        <v>6</v>
      </c>
      <c r="AM16" s="131">
        <f t="shared" si="2"/>
        <v>0.8571428571428571</v>
      </c>
      <c r="AN16" s="133">
        <f t="shared" si="3"/>
        <v>1</v>
      </c>
      <c r="AO16" s="132">
        <f t="shared" si="4"/>
        <v>0.14285714285714285</v>
      </c>
      <c r="AP16" s="135"/>
      <c r="AQ16" s="135"/>
      <c r="AR16" s="135"/>
      <c r="AS16" s="135"/>
      <c r="AT16" s="135"/>
      <c r="AU16" s="135"/>
    </row>
    <row r="17" spans="1:47" s="22" customFormat="1" ht="15">
      <c r="A17" s="136" t="s">
        <v>100</v>
      </c>
      <c r="B17" s="129">
        <v>16</v>
      </c>
      <c r="C17" s="130">
        <v>16</v>
      </c>
      <c r="D17" s="131">
        <f>C17/B17</f>
        <v>1</v>
      </c>
      <c r="E17" s="130">
        <v>0</v>
      </c>
      <c r="F17" s="132">
        <f>E17/B17</f>
        <v>0</v>
      </c>
      <c r="G17" s="129">
        <v>9</v>
      </c>
      <c r="H17" s="130">
        <v>9</v>
      </c>
      <c r="I17" s="131">
        <f t="shared" si="5"/>
        <v>1</v>
      </c>
      <c r="J17" s="130">
        <v>0</v>
      </c>
      <c r="K17" s="132">
        <f t="shared" si="6"/>
        <v>0</v>
      </c>
      <c r="L17" s="129">
        <v>17</v>
      </c>
      <c r="M17" s="130">
        <v>17</v>
      </c>
      <c r="N17" s="131">
        <f t="shared" si="16"/>
        <v>1</v>
      </c>
      <c r="O17" s="130">
        <v>0</v>
      </c>
      <c r="P17" s="132">
        <f t="shared" si="7"/>
        <v>0</v>
      </c>
      <c r="Q17" s="129">
        <v>22</v>
      </c>
      <c r="R17" s="130">
        <v>22</v>
      </c>
      <c r="S17" s="131">
        <f t="shared" si="8"/>
        <v>1</v>
      </c>
      <c r="T17" s="130">
        <v>0</v>
      </c>
      <c r="U17" s="132">
        <f t="shared" si="9"/>
        <v>0</v>
      </c>
      <c r="V17" s="129">
        <v>12</v>
      </c>
      <c r="W17" s="130">
        <v>11</v>
      </c>
      <c r="X17" s="131">
        <f t="shared" si="10"/>
        <v>0.9166666666666666</v>
      </c>
      <c r="Y17" s="130">
        <v>1</v>
      </c>
      <c r="Z17" s="132">
        <f t="shared" si="11"/>
        <v>0.08333333333333333</v>
      </c>
      <c r="AA17" s="129">
        <v>17</v>
      </c>
      <c r="AB17" s="130">
        <v>17</v>
      </c>
      <c r="AC17" s="131">
        <f t="shared" si="12"/>
        <v>1</v>
      </c>
      <c r="AD17" s="130">
        <v>0</v>
      </c>
      <c r="AE17" s="132">
        <f t="shared" si="13"/>
        <v>0</v>
      </c>
      <c r="AF17" s="129">
        <v>8</v>
      </c>
      <c r="AG17" s="130">
        <v>8</v>
      </c>
      <c r="AH17" s="131">
        <f t="shared" si="14"/>
        <v>1</v>
      </c>
      <c r="AI17" s="130">
        <v>0</v>
      </c>
      <c r="AJ17" s="132">
        <f t="shared" si="15"/>
        <v>0</v>
      </c>
      <c r="AK17" s="141">
        <f t="shared" si="17"/>
        <v>101</v>
      </c>
      <c r="AL17" s="141">
        <f t="shared" si="18"/>
        <v>100</v>
      </c>
      <c r="AM17" s="131">
        <f t="shared" si="2"/>
        <v>0.9900990099009901</v>
      </c>
      <c r="AN17" s="141">
        <f t="shared" si="3"/>
        <v>1</v>
      </c>
      <c r="AO17" s="132">
        <f t="shared" si="4"/>
        <v>0.009900990099009901</v>
      </c>
      <c r="AP17" s="135"/>
      <c r="AQ17" s="135"/>
      <c r="AR17" s="135"/>
      <c r="AS17" s="135"/>
      <c r="AT17" s="135"/>
      <c r="AU17" s="135"/>
    </row>
    <row r="18" spans="1:47" ht="15">
      <c r="A18" s="136" t="s">
        <v>101</v>
      </c>
      <c r="B18" s="129">
        <v>4</v>
      </c>
      <c r="C18" s="130">
        <v>4</v>
      </c>
      <c r="D18" s="131">
        <f>C18/B18</f>
        <v>1</v>
      </c>
      <c r="E18" s="130">
        <v>0</v>
      </c>
      <c r="F18" s="132">
        <f>E18/B18</f>
        <v>0</v>
      </c>
      <c r="G18" s="129">
        <v>11</v>
      </c>
      <c r="H18" s="130">
        <v>9</v>
      </c>
      <c r="I18" s="131">
        <f>H18/G18</f>
        <v>0.8181818181818182</v>
      </c>
      <c r="J18" s="130">
        <v>2</v>
      </c>
      <c r="K18" s="132">
        <f>J18/G18</f>
        <v>0.18181818181818182</v>
      </c>
      <c r="L18" s="129">
        <v>3</v>
      </c>
      <c r="M18" s="130">
        <v>3</v>
      </c>
      <c r="N18" s="131">
        <f>M18/L18</f>
        <v>1</v>
      </c>
      <c r="O18" s="130">
        <v>0</v>
      </c>
      <c r="P18" s="132">
        <f>O18/L18</f>
        <v>0</v>
      </c>
      <c r="Q18" s="129">
        <v>4</v>
      </c>
      <c r="R18" s="130">
        <v>3</v>
      </c>
      <c r="S18" s="131">
        <f>R18/Q18</f>
        <v>0.75</v>
      </c>
      <c r="T18" s="130">
        <v>1</v>
      </c>
      <c r="U18" s="132">
        <f>T18/Q18</f>
        <v>0.25</v>
      </c>
      <c r="V18" s="129">
        <v>2</v>
      </c>
      <c r="W18" s="130">
        <v>1</v>
      </c>
      <c r="X18" s="131">
        <f>W18/V18</f>
        <v>0.5</v>
      </c>
      <c r="Y18" s="130">
        <v>1</v>
      </c>
      <c r="Z18" s="132">
        <f>Y18/V18</f>
        <v>0.5</v>
      </c>
      <c r="AA18" s="129">
        <v>1</v>
      </c>
      <c r="AB18" s="130">
        <v>1</v>
      </c>
      <c r="AC18" s="131">
        <f>AB18/AA18</f>
        <v>1</v>
      </c>
      <c r="AD18" s="130">
        <v>0</v>
      </c>
      <c r="AE18" s="132">
        <f>AD18/AA18</f>
        <v>0</v>
      </c>
      <c r="AF18" s="129">
        <v>2</v>
      </c>
      <c r="AG18" s="130">
        <v>1</v>
      </c>
      <c r="AH18" s="131">
        <f>AG18/AF18</f>
        <v>0.5</v>
      </c>
      <c r="AI18" s="130">
        <v>1</v>
      </c>
      <c r="AJ18" s="132">
        <f>AI18/AF18</f>
        <v>0.5</v>
      </c>
      <c r="AK18" s="141">
        <f>B18+G18+L18+Q18+V18+AA18+AF18</f>
        <v>27</v>
      </c>
      <c r="AL18" s="141">
        <f>C18+H18+M18+R18+W18+AB18+AG18</f>
        <v>22</v>
      </c>
      <c r="AM18" s="131">
        <f>AL18/AK18</f>
        <v>0.8148148148148148</v>
      </c>
      <c r="AN18" s="141">
        <f>SUM(E18,J18,O18,T18,Y18,AD18,AI18)</f>
        <v>5</v>
      </c>
      <c r="AO18" s="132">
        <f>AN18/AK18</f>
        <v>0.18518518518518517</v>
      </c>
      <c r="AP18" s="85"/>
      <c r="AQ18" s="85"/>
      <c r="AR18" s="85"/>
      <c r="AS18" s="85"/>
      <c r="AT18" s="85"/>
      <c r="AU18" s="85"/>
    </row>
    <row r="19" spans="1:47" ht="15">
      <c r="A19" s="85"/>
      <c r="B19" s="85"/>
      <c r="C19" s="85"/>
      <c r="D19" s="116"/>
      <c r="E19" s="85"/>
      <c r="F19" s="116"/>
      <c r="G19" s="117"/>
      <c r="H19" s="85"/>
      <c r="I19" s="116"/>
      <c r="J19" s="85"/>
      <c r="K19" s="116"/>
      <c r="L19" s="118"/>
      <c r="M19" s="85"/>
      <c r="N19" s="116"/>
      <c r="O19" s="121"/>
      <c r="P19" s="116"/>
      <c r="Q19" s="117"/>
      <c r="R19" s="85"/>
      <c r="S19" s="116"/>
      <c r="T19" s="85"/>
      <c r="U19" s="116"/>
      <c r="V19" s="117"/>
      <c r="W19" s="85"/>
      <c r="X19" s="116"/>
      <c r="Y19" s="85"/>
      <c r="Z19" s="116"/>
      <c r="AA19" s="117"/>
      <c r="AB19" s="85"/>
      <c r="AC19" s="116"/>
      <c r="AD19" s="85"/>
      <c r="AE19" s="116"/>
      <c r="AF19" s="117"/>
      <c r="AG19" s="85"/>
      <c r="AH19" s="116"/>
      <c r="AI19" s="85"/>
      <c r="AJ19" s="116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</row>
    <row r="20" spans="1:47" ht="15">
      <c r="A20" s="85"/>
      <c r="B20" s="85"/>
      <c r="C20" s="85"/>
      <c r="D20" s="116"/>
      <c r="E20" s="85"/>
      <c r="F20" s="116"/>
      <c r="G20" s="117"/>
      <c r="H20" s="85"/>
      <c r="I20" s="116"/>
      <c r="J20" s="85"/>
      <c r="K20" s="116"/>
      <c r="L20" s="118"/>
      <c r="M20" s="85"/>
      <c r="N20" s="116"/>
      <c r="O20" s="121"/>
      <c r="P20" s="116"/>
      <c r="Q20" s="117"/>
      <c r="R20" s="85"/>
      <c r="S20" s="116"/>
      <c r="T20" s="85"/>
      <c r="U20" s="116"/>
      <c r="V20" s="117"/>
      <c r="W20" s="85"/>
      <c r="X20" s="116"/>
      <c r="Y20" s="85"/>
      <c r="Z20" s="116"/>
      <c r="AA20" s="117"/>
      <c r="AB20" s="85"/>
      <c r="AC20" s="116"/>
      <c r="AD20" s="85"/>
      <c r="AE20" s="116"/>
      <c r="AF20" s="117"/>
      <c r="AG20" s="85"/>
      <c r="AH20" s="116"/>
      <c r="AI20" s="85"/>
      <c r="AJ20" s="116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</row>
    <row r="21" spans="1:47" ht="15">
      <c r="A21" s="85"/>
      <c r="B21" s="85"/>
      <c r="C21" s="85"/>
      <c r="D21" s="116"/>
      <c r="E21" s="85"/>
      <c r="F21" s="116"/>
      <c r="G21" s="117"/>
      <c r="H21" s="85"/>
      <c r="I21" s="116"/>
      <c r="J21" s="85"/>
      <c r="K21" s="116"/>
      <c r="L21" s="118"/>
      <c r="M21" s="85"/>
      <c r="N21" s="116"/>
      <c r="O21" s="121"/>
      <c r="P21" s="116"/>
      <c r="Q21" s="117"/>
      <c r="R21" s="85"/>
      <c r="S21" s="116"/>
      <c r="T21" s="85"/>
      <c r="U21" s="116"/>
      <c r="V21" s="117"/>
      <c r="W21" s="85"/>
      <c r="X21" s="116"/>
      <c r="Y21" s="85"/>
      <c r="Z21" s="116"/>
      <c r="AA21" s="117"/>
      <c r="AB21" s="85"/>
      <c r="AC21" s="116"/>
      <c r="AD21" s="85"/>
      <c r="AE21" s="116"/>
      <c r="AF21" s="117"/>
      <c r="AG21" s="85"/>
      <c r="AH21" s="116"/>
      <c r="AI21" s="85"/>
      <c r="AJ21" s="116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</row>
    <row r="27" spans="11:24" ht="12.75"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</row>
  </sheetData>
  <sheetProtection/>
  <mergeCells count="37">
    <mergeCell ref="G4:K4"/>
    <mergeCell ref="AK4:AO4"/>
    <mergeCell ref="AG5:AH5"/>
    <mergeCell ref="AI5:AJ5"/>
    <mergeCell ref="AD5:AE5"/>
    <mergeCell ref="AN5:AO5"/>
    <mergeCell ref="AL5:AM5"/>
    <mergeCell ref="AF5:AF6"/>
    <mergeCell ref="AF4:AJ4"/>
    <mergeCell ref="AA5:AA6"/>
    <mergeCell ref="B4:F4"/>
    <mergeCell ref="G5:G6"/>
    <mergeCell ref="K27:X27"/>
    <mergeCell ref="L4:P4"/>
    <mergeCell ref="Q4:U4"/>
    <mergeCell ref="V4:Z4"/>
    <mergeCell ref="M5:N5"/>
    <mergeCell ref="O5:P5"/>
    <mergeCell ref="Q5:Q6"/>
    <mergeCell ref="J5:K5"/>
    <mergeCell ref="AB5:AC5"/>
    <mergeCell ref="A5:A6"/>
    <mergeCell ref="B5:B6"/>
    <mergeCell ref="C5:D5"/>
    <mergeCell ref="E5:F5"/>
    <mergeCell ref="L5:L6"/>
    <mergeCell ref="H5:I5"/>
    <mergeCell ref="AK5:AK6"/>
    <mergeCell ref="N1:X1"/>
    <mergeCell ref="R5:S5"/>
    <mergeCell ref="B2:AJ2"/>
    <mergeCell ref="B3:AJ3"/>
    <mergeCell ref="T5:U5"/>
    <mergeCell ref="V5:V6"/>
    <mergeCell ref="W5:X5"/>
    <mergeCell ref="Y5:Z5"/>
    <mergeCell ref="AA4:A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4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25"/>
  <sheetViews>
    <sheetView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X14" sqref="X14"/>
    </sheetView>
  </sheetViews>
  <sheetFormatPr defaultColWidth="9.00390625" defaultRowHeight="12.75"/>
  <cols>
    <col min="1" max="1" width="10.125" style="4" customWidth="1"/>
    <col min="2" max="2" width="6.75390625" style="4" customWidth="1"/>
    <col min="3" max="3" width="6.25390625" style="19" customWidth="1"/>
    <col min="4" max="12" width="5.75390625" style="19" customWidth="1"/>
    <col min="13" max="13" width="5.75390625" style="6" customWidth="1"/>
    <col min="14" max="15" width="5.75390625" style="19" customWidth="1"/>
    <col min="16" max="16" width="5.75390625" style="6" customWidth="1"/>
    <col min="17" max="23" width="5.75390625" style="19" customWidth="1"/>
    <col min="24" max="24" width="8.00390625" style="4" customWidth="1"/>
    <col min="25" max="25" width="8.00390625" style="23" customWidth="1"/>
    <col min="26" max="26" width="7.75390625" style="4" customWidth="1"/>
    <col min="27" max="27" width="9.125" style="4" customWidth="1"/>
    <col min="28" max="28" width="9.125" style="23" customWidth="1"/>
    <col min="29" max="29" width="9.125" style="4" customWidth="1"/>
  </cols>
  <sheetData>
    <row r="1" spans="1:34" ht="22.5">
      <c r="A1" s="82"/>
      <c r="B1" s="82"/>
      <c r="C1" s="102"/>
      <c r="D1" s="102"/>
      <c r="E1" s="102"/>
      <c r="F1" s="102"/>
      <c r="G1" s="102"/>
      <c r="H1" s="288">
        <v>2022</v>
      </c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102"/>
      <c r="T1" s="102"/>
      <c r="U1" s="102"/>
      <c r="V1" s="102"/>
      <c r="W1" s="102"/>
      <c r="X1" s="82"/>
      <c r="Y1" s="103"/>
      <c r="Z1" s="82"/>
      <c r="AA1" s="82"/>
      <c r="AB1" s="103"/>
      <c r="AC1" s="82"/>
      <c r="AD1" s="81"/>
      <c r="AE1" s="81"/>
      <c r="AF1" s="81"/>
      <c r="AG1" s="81"/>
      <c r="AH1" s="81"/>
    </row>
    <row r="2" spans="1:34" ht="12.75">
      <c r="A2" s="82"/>
      <c r="B2" s="245" t="s">
        <v>27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83"/>
      <c r="X2" s="82"/>
      <c r="Y2" s="103"/>
      <c r="Z2" s="82"/>
      <c r="AA2" s="82"/>
      <c r="AB2" s="103"/>
      <c r="AC2" s="82"/>
      <c r="AD2" s="81"/>
      <c r="AE2" s="81"/>
      <c r="AF2" s="81"/>
      <c r="AG2" s="81"/>
      <c r="AH2" s="81"/>
    </row>
    <row r="3" spans="1:34" ht="12.75">
      <c r="A3" s="82"/>
      <c r="B3" s="284" t="s">
        <v>62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104"/>
      <c r="X3" s="82"/>
      <c r="Y3" s="103"/>
      <c r="Z3" s="82"/>
      <c r="AA3" s="82"/>
      <c r="AB3" s="103"/>
      <c r="AC3" s="82"/>
      <c r="AD3" s="81"/>
      <c r="AE3" s="81"/>
      <c r="AF3" s="81"/>
      <c r="AG3" s="81"/>
      <c r="AH3" s="81"/>
    </row>
    <row r="4" spans="1:34" ht="13.5" thickBot="1">
      <c r="A4" s="82"/>
      <c r="B4" s="8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5"/>
      <c r="N4" s="102"/>
      <c r="O4" s="102"/>
      <c r="P4" s="105"/>
      <c r="Q4" s="102"/>
      <c r="R4" s="102"/>
      <c r="S4" s="102"/>
      <c r="T4" s="102"/>
      <c r="U4" s="102"/>
      <c r="V4" s="102"/>
      <c r="W4" s="102"/>
      <c r="X4" s="82"/>
      <c r="Y4" s="103"/>
      <c r="Z4" s="82"/>
      <c r="AA4" s="82"/>
      <c r="AB4" s="103"/>
      <c r="AC4" s="82"/>
      <c r="AD4" s="81"/>
      <c r="AE4" s="81"/>
      <c r="AF4" s="81"/>
      <c r="AG4" s="81"/>
      <c r="AH4" s="81"/>
    </row>
    <row r="5" spans="1:34" s="13" customFormat="1" ht="12.75">
      <c r="A5" s="253" t="s">
        <v>28</v>
      </c>
      <c r="B5" s="289" t="s">
        <v>63</v>
      </c>
      <c r="C5" s="279" t="s">
        <v>44</v>
      </c>
      <c r="D5" s="279"/>
      <c r="E5" s="279"/>
      <c r="F5" s="279" t="s">
        <v>38</v>
      </c>
      <c r="G5" s="279"/>
      <c r="H5" s="279"/>
      <c r="I5" s="279" t="s">
        <v>39</v>
      </c>
      <c r="J5" s="279"/>
      <c r="K5" s="279"/>
      <c r="L5" s="279" t="s">
        <v>40</v>
      </c>
      <c r="M5" s="279"/>
      <c r="N5" s="279"/>
      <c r="O5" s="279" t="s">
        <v>41</v>
      </c>
      <c r="P5" s="279"/>
      <c r="Q5" s="279"/>
      <c r="R5" s="279" t="s">
        <v>80</v>
      </c>
      <c r="S5" s="279"/>
      <c r="T5" s="280"/>
      <c r="U5" s="279" t="s">
        <v>42</v>
      </c>
      <c r="V5" s="279"/>
      <c r="W5" s="279"/>
      <c r="X5" s="285" t="s">
        <v>61</v>
      </c>
      <c r="Y5" s="286"/>
      <c r="Z5" s="287"/>
      <c r="AA5" s="285" t="s">
        <v>79</v>
      </c>
      <c r="AB5" s="286"/>
      <c r="AC5" s="287"/>
      <c r="AD5" s="106"/>
      <c r="AE5" s="106"/>
      <c r="AF5" s="106"/>
      <c r="AG5" s="106"/>
      <c r="AH5" s="106"/>
    </row>
    <row r="6" spans="1:34" s="12" customFormat="1" ht="81.75" customHeight="1">
      <c r="A6" s="278"/>
      <c r="B6" s="290"/>
      <c r="C6" s="44" t="s">
        <v>60</v>
      </c>
      <c r="D6" s="44" t="s">
        <v>58</v>
      </c>
      <c r="E6" s="44" t="s">
        <v>59</v>
      </c>
      <c r="F6" s="56" t="s">
        <v>60</v>
      </c>
      <c r="G6" s="56" t="s">
        <v>58</v>
      </c>
      <c r="H6" s="56" t="s">
        <v>59</v>
      </c>
      <c r="I6" s="62" t="s">
        <v>60</v>
      </c>
      <c r="J6" s="62" t="s">
        <v>58</v>
      </c>
      <c r="K6" s="62" t="s">
        <v>59</v>
      </c>
      <c r="L6" s="50" t="s">
        <v>60</v>
      </c>
      <c r="M6" s="50" t="s">
        <v>58</v>
      </c>
      <c r="N6" s="50" t="s">
        <v>59</v>
      </c>
      <c r="O6" s="56" t="s">
        <v>60</v>
      </c>
      <c r="P6" s="56" t="s">
        <v>58</v>
      </c>
      <c r="Q6" s="56" t="s">
        <v>59</v>
      </c>
      <c r="R6" s="68" t="s">
        <v>60</v>
      </c>
      <c r="S6" s="68" t="s">
        <v>58</v>
      </c>
      <c r="T6" s="68" t="s">
        <v>59</v>
      </c>
      <c r="U6" s="74" t="s">
        <v>60</v>
      </c>
      <c r="V6" s="74" t="s">
        <v>58</v>
      </c>
      <c r="W6" s="74" t="s">
        <v>59</v>
      </c>
      <c r="X6" s="27" t="s">
        <v>60</v>
      </c>
      <c r="Y6" s="28" t="s">
        <v>58</v>
      </c>
      <c r="Z6" s="29" t="s">
        <v>59</v>
      </c>
      <c r="AA6" s="30" t="s">
        <v>60</v>
      </c>
      <c r="AB6" s="28" t="s">
        <v>58</v>
      </c>
      <c r="AC6" s="31" t="s">
        <v>59</v>
      </c>
      <c r="AD6" s="107"/>
      <c r="AE6" s="107"/>
      <c r="AF6" s="107"/>
      <c r="AG6" s="107"/>
      <c r="AH6" s="107"/>
    </row>
    <row r="7" spans="1:34" s="14" customFormat="1" ht="13.5" customHeight="1">
      <c r="A7" s="108" t="s">
        <v>29</v>
      </c>
      <c r="B7" s="39">
        <v>24</v>
      </c>
      <c r="C7" s="45">
        <v>53</v>
      </c>
      <c r="D7" s="46">
        <v>73</v>
      </c>
      <c r="E7" s="45">
        <v>94</v>
      </c>
      <c r="F7" s="57">
        <v>50</v>
      </c>
      <c r="G7" s="58">
        <v>69</v>
      </c>
      <c r="H7" s="57">
        <v>91</v>
      </c>
      <c r="I7" s="63">
        <v>34</v>
      </c>
      <c r="J7" s="64">
        <v>59</v>
      </c>
      <c r="K7" s="63">
        <v>89</v>
      </c>
      <c r="L7" s="51">
        <v>39</v>
      </c>
      <c r="M7" s="52">
        <v>64</v>
      </c>
      <c r="N7" s="51">
        <v>91</v>
      </c>
      <c r="O7" s="57">
        <v>40</v>
      </c>
      <c r="P7" s="58">
        <v>78</v>
      </c>
      <c r="Q7" s="57">
        <v>98</v>
      </c>
      <c r="R7" s="69">
        <v>20</v>
      </c>
      <c r="S7" s="70">
        <v>55</v>
      </c>
      <c r="T7" s="69">
        <v>96</v>
      </c>
      <c r="U7" s="75">
        <v>36</v>
      </c>
      <c r="V7" s="76">
        <v>75</v>
      </c>
      <c r="W7" s="75">
        <v>85</v>
      </c>
      <c r="X7" s="32">
        <f aca="true" t="shared" si="0" ref="X7:X12">MIN(C7,F7,I7,L7,O7,R7,U7)</f>
        <v>20</v>
      </c>
      <c r="Y7" s="33">
        <f aca="true" t="shared" si="1" ref="Y7:Y12">AVERAGE(D7,G7,J7,M7,P7,S7,V7)</f>
        <v>67.57142857142857</v>
      </c>
      <c r="Z7" s="34">
        <f aca="true" t="shared" si="2" ref="Z7:Z12">MAX(E7,H7,K7,N7,Q7,T7,W7)</f>
        <v>98</v>
      </c>
      <c r="AA7" s="35"/>
      <c r="AB7" s="80">
        <v>66.06</v>
      </c>
      <c r="AC7" s="34">
        <v>100</v>
      </c>
      <c r="AD7" s="109"/>
      <c r="AE7" s="109"/>
      <c r="AF7" s="109"/>
      <c r="AG7" s="109"/>
      <c r="AH7" s="109"/>
    </row>
    <row r="8" spans="1:34" s="14" customFormat="1" ht="12.75">
      <c r="A8" s="108" t="s">
        <v>78</v>
      </c>
      <c r="B8" s="39">
        <v>27</v>
      </c>
      <c r="C8" s="45">
        <v>11</v>
      </c>
      <c r="D8" s="46">
        <v>46</v>
      </c>
      <c r="E8" s="45">
        <v>80</v>
      </c>
      <c r="F8" s="57">
        <v>6</v>
      </c>
      <c r="G8" s="58">
        <v>46.5</v>
      </c>
      <c r="H8" s="57">
        <v>68</v>
      </c>
      <c r="I8" s="63">
        <v>11</v>
      </c>
      <c r="J8" s="64">
        <v>53</v>
      </c>
      <c r="K8" s="63">
        <v>84</v>
      </c>
      <c r="L8" s="51">
        <v>11</v>
      </c>
      <c r="M8" s="52">
        <v>35</v>
      </c>
      <c r="N8" s="51">
        <v>72</v>
      </c>
      <c r="O8" s="57">
        <v>34</v>
      </c>
      <c r="P8" s="58">
        <v>55</v>
      </c>
      <c r="Q8" s="57">
        <v>72</v>
      </c>
      <c r="R8" s="69">
        <v>46</v>
      </c>
      <c r="S8" s="70">
        <v>63</v>
      </c>
      <c r="T8" s="69">
        <v>76</v>
      </c>
      <c r="U8" s="75">
        <v>40</v>
      </c>
      <c r="V8" s="76">
        <v>46</v>
      </c>
      <c r="W8" s="75">
        <v>52</v>
      </c>
      <c r="X8" s="32">
        <f>MIN(C8,F8,I8,L8,O8,R8,U8)</f>
        <v>6</v>
      </c>
      <c r="Y8" s="33">
        <f>AVERAGE(D8,G8,J8,M8,P8,S8,V8)</f>
        <v>49.214285714285715</v>
      </c>
      <c r="Z8" s="34">
        <f>MAX(E8,H8,K8,N8,Q8,T8,W8)</f>
        <v>84</v>
      </c>
      <c r="AA8" s="35"/>
      <c r="AB8" s="80">
        <v>47.64</v>
      </c>
      <c r="AC8" s="34">
        <v>100</v>
      </c>
      <c r="AD8" s="109"/>
      <c r="AE8" s="109"/>
      <c r="AF8" s="109"/>
      <c r="AG8" s="109"/>
      <c r="AH8" s="109"/>
    </row>
    <row r="9" spans="1:34" s="14" customFormat="1" ht="12.75">
      <c r="A9" s="108" t="s">
        <v>30</v>
      </c>
      <c r="B9" s="39">
        <v>36</v>
      </c>
      <c r="C9" s="45">
        <v>41</v>
      </c>
      <c r="D9" s="46">
        <v>61</v>
      </c>
      <c r="E9" s="45">
        <v>97</v>
      </c>
      <c r="F9" s="57">
        <v>29</v>
      </c>
      <c r="G9" s="58">
        <v>44</v>
      </c>
      <c r="H9" s="57">
        <v>62</v>
      </c>
      <c r="I9" s="63">
        <v>26</v>
      </c>
      <c r="J9" s="64">
        <v>36</v>
      </c>
      <c r="K9" s="63">
        <v>49</v>
      </c>
      <c r="L9" s="51">
        <v>33</v>
      </c>
      <c r="M9" s="52">
        <v>43</v>
      </c>
      <c r="N9" s="51">
        <v>51</v>
      </c>
      <c r="O9" s="57">
        <v>29</v>
      </c>
      <c r="P9" s="58">
        <v>43</v>
      </c>
      <c r="Q9" s="57">
        <v>52</v>
      </c>
      <c r="R9" s="69">
        <v>46</v>
      </c>
      <c r="S9" s="70">
        <v>46</v>
      </c>
      <c r="T9" s="69">
        <v>46</v>
      </c>
      <c r="U9" s="75">
        <v>41</v>
      </c>
      <c r="V9" s="76">
        <v>41</v>
      </c>
      <c r="W9" s="75">
        <v>41</v>
      </c>
      <c r="X9" s="32">
        <f t="shared" si="0"/>
        <v>26</v>
      </c>
      <c r="Y9" s="33">
        <f t="shared" si="1"/>
        <v>44.857142857142854</v>
      </c>
      <c r="Z9" s="34">
        <f t="shared" si="2"/>
        <v>97</v>
      </c>
      <c r="AA9" s="35"/>
      <c r="AB9" s="36">
        <v>45.34</v>
      </c>
      <c r="AC9" s="34"/>
      <c r="AD9" s="109"/>
      <c r="AE9" s="109"/>
      <c r="AF9" s="109"/>
      <c r="AG9" s="109"/>
      <c r="AH9" s="109"/>
    </row>
    <row r="10" spans="1:34" s="14" customFormat="1" ht="12.75">
      <c r="A10" s="108" t="s">
        <v>31</v>
      </c>
      <c r="B10" s="39">
        <v>36</v>
      </c>
      <c r="C10" s="45">
        <v>23</v>
      </c>
      <c r="D10" s="46">
        <v>60</v>
      </c>
      <c r="E10" s="45">
        <v>78</v>
      </c>
      <c r="F10" s="57">
        <v>27</v>
      </c>
      <c r="G10" s="58">
        <v>56</v>
      </c>
      <c r="H10" s="57">
        <v>97</v>
      </c>
      <c r="I10" s="63">
        <v>30</v>
      </c>
      <c r="J10" s="64">
        <v>30</v>
      </c>
      <c r="K10" s="63">
        <v>30</v>
      </c>
      <c r="L10" s="51">
        <v>47</v>
      </c>
      <c r="M10" s="52">
        <v>66</v>
      </c>
      <c r="N10" s="51">
        <v>86</v>
      </c>
      <c r="O10" s="57">
        <v>38</v>
      </c>
      <c r="P10" s="58">
        <v>38</v>
      </c>
      <c r="Q10" s="57">
        <v>48</v>
      </c>
      <c r="R10" s="41"/>
      <c r="S10" s="42"/>
      <c r="T10" s="41"/>
      <c r="U10" s="75">
        <v>52</v>
      </c>
      <c r="V10" s="76">
        <v>52</v>
      </c>
      <c r="W10" s="75">
        <v>52</v>
      </c>
      <c r="X10" s="32">
        <f t="shared" si="0"/>
        <v>23</v>
      </c>
      <c r="Y10" s="33">
        <f t="shared" si="1"/>
        <v>50.333333333333336</v>
      </c>
      <c r="Z10" s="34">
        <f t="shared" si="2"/>
        <v>97</v>
      </c>
      <c r="AA10" s="35"/>
      <c r="AB10" s="36">
        <v>47.81</v>
      </c>
      <c r="AC10" s="34">
        <v>100</v>
      </c>
      <c r="AD10" s="109"/>
      <c r="AE10" s="109"/>
      <c r="AF10" s="109"/>
      <c r="AG10" s="109"/>
      <c r="AH10" s="109"/>
    </row>
    <row r="11" spans="1:34" s="14" customFormat="1" ht="12.75">
      <c r="A11" s="108" t="s">
        <v>33</v>
      </c>
      <c r="B11" s="39">
        <v>36</v>
      </c>
      <c r="C11" s="45">
        <v>38</v>
      </c>
      <c r="D11" s="45">
        <v>55</v>
      </c>
      <c r="E11" s="45">
        <v>78</v>
      </c>
      <c r="F11" s="57">
        <v>45</v>
      </c>
      <c r="G11" s="57">
        <v>69</v>
      </c>
      <c r="H11" s="57">
        <v>98</v>
      </c>
      <c r="I11" s="63">
        <v>40</v>
      </c>
      <c r="J11" s="63">
        <v>46</v>
      </c>
      <c r="K11" s="63">
        <v>52</v>
      </c>
      <c r="L11" s="51">
        <v>49</v>
      </c>
      <c r="M11" s="51">
        <v>55</v>
      </c>
      <c r="N11" s="51">
        <v>67</v>
      </c>
      <c r="O11" s="57">
        <v>25</v>
      </c>
      <c r="P11" s="57">
        <v>31</v>
      </c>
      <c r="Q11" s="57">
        <v>42</v>
      </c>
      <c r="R11" s="41"/>
      <c r="S11" s="42"/>
      <c r="T11" s="41"/>
      <c r="U11" s="75">
        <v>49</v>
      </c>
      <c r="V11" s="75">
        <v>49</v>
      </c>
      <c r="W11" s="75">
        <v>49</v>
      </c>
      <c r="X11" s="32">
        <f t="shared" si="0"/>
        <v>25</v>
      </c>
      <c r="Y11" s="33">
        <f t="shared" si="1"/>
        <v>50.833333333333336</v>
      </c>
      <c r="Z11" s="34">
        <f t="shared" si="2"/>
        <v>98</v>
      </c>
      <c r="AA11" s="35"/>
      <c r="AB11" s="36">
        <v>46.69</v>
      </c>
      <c r="AC11" s="34">
        <v>100</v>
      </c>
      <c r="AD11" s="109"/>
      <c r="AE11" s="109"/>
      <c r="AF11" s="109"/>
      <c r="AG11" s="109"/>
      <c r="AH11" s="109"/>
    </row>
    <row r="12" spans="1:34" s="8" customFormat="1" ht="12.75">
      <c r="A12" s="108" t="s">
        <v>34</v>
      </c>
      <c r="B12" s="39">
        <v>32</v>
      </c>
      <c r="C12" s="47">
        <v>23</v>
      </c>
      <c r="D12" s="48">
        <v>51</v>
      </c>
      <c r="E12" s="47">
        <v>93</v>
      </c>
      <c r="F12" s="59">
        <v>28</v>
      </c>
      <c r="G12" s="60">
        <v>55</v>
      </c>
      <c r="H12" s="59">
        <v>78</v>
      </c>
      <c r="I12" s="65">
        <v>43</v>
      </c>
      <c r="J12" s="66">
        <v>43</v>
      </c>
      <c r="K12" s="65">
        <v>43</v>
      </c>
      <c r="L12" s="53">
        <v>10</v>
      </c>
      <c r="M12" s="54">
        <v>50</v>
      </c>
      <c r="N12" s="53">
        <v>71</v>
      </c>
      <c r="O12" s="59">
        <v>23</v>
      </c>
      <c r="P12" s="60">
        <v>46</v>
      </c>
      <c r="Q12" s="59">
        <v>65</v>
      </c>
      <c r="R12" s="71">
        <v>42</v>
      </c>
      <c r="S12" s="72">
        <v>42</v>
      </c>
      <c r="T12" s="71">
        <v>42</v>
      </c>
      <c r="U12" s="77">
        <v>23</v>
      </c>
      <c r="V12" s="78">
        <v>58</v>
      </c>
      <c r="W12" s="77">
        <v>93</v>
      </c>
      <c r="X12" s="32">
        <f t="shared" si="0"/>
        <v>10</v>
      </c>
      <c r="Y12" s="33">
        <f t="shared" si="1"/>
        <v>49.285714285714285</v>
      </c>
      <c r="Z12" s="34">
        <f t="shared" si="2"/>
        <v>93</v>
      </c>
      <c r="AA12" s="35"/>
      <c r="AB12" s="36">
        <v>51.87</v>
      </c>
      <c r="AC12" s="34"/>
      <c r="AD12" s="110"/>
      <c r="AE12" s="110"/>
      <c r="AF12" s="110"/>
      <c r="AG12" s="110"/>
      <c r="AH12" s="110"/>
    </row>
    <row r="13" spans="1:34" s="8" customFormat="1" ht="12.75">
      <c r="A13" s="111" t="s">
        <v>32</v>
      </c>
      <c r="B13" s="40">
        <v>37</v>
      </c>
      <c r="C13" s="43"/>
      <c r="D13" s="42"/>
      <c r="E13" s="41"/>
      <c r="F13" s="43"/>
      <c r="G13" s="42"/>
      <c r="H13" s="41"/>
      <c r="I13" s="67">
        <v>26</v>
      </c>
      <c r="J13" s="64">
        <v>41</v>
      </c>
      <c r="K13" s="63">
        <v>61</v>
      </c>
      <c r="L13" s="43"/>
      <c r="M13" s="42"/>
      <c r="N13" s="41"/>
      <c r="O13" s="43"/>
      <c r="P13" s="42"/>
      <c r="Q13" s="41"/>
      <c r="R13" s="43"/>
      <c r="S13" s="42"/>
      <c r="T13" s="41"/>
      <c r="U13" s="43"/>
      <c r="V13" s="42"/>
      <c r="W13" s="41"/>
      <c r="X13" s="32">
        <f aca="true" t="shared" si="3" ref="X13:X18">MIN(C13,F13,I13,L13,O13,R13,U13)</f>
        <v>26</v>
      </c>
      <c r="Y13" s="33">
        <f aca="true" t="shared" si="4" ref="Y13:Y18">AVERAGE(D13,G13,J13,M13,P13,S13,V13)</f>
        <v>41</v>
      </c>
      <c r="Z13" s="34">
        <f aca="true" t="shared" si="5" ref="Z13:Z18">MAX(E13,H13,K13,N13,Q13,T13,W13)</f>
        <v>61</v>
      </c>
      <c r="AA13" s="35"/>
      <c r="AB13" s="36">
        <v>50.34</v>
      </c>
      <c r="AC13" s="34">
        <v>100</v>
      </c>
      <c r="AD13" s="110"/>
      <c r="AE13" s="110"/>
      <c r="AF13" s="110"/>
      <c r="AG13" s="110"/>
      <c r="AH13" s="110"/>
    </row>
    <row r="14" spans="1:34" s="8" customFormat="1" ht="25.5" customHeight="1">
      <c r="A14" s="111" t="s">
        <v>36</v>
      </c>
      <c r="B14" s="40">
        <v>22</v>
      </c>
      <c r="C14" s="49">
        <v>59</v>
      </c>
      <c r="D14" s="46">
        <v>74</v>
      </c>
      <c r="E14" s="45">
        <v>91</v>
      </c>
      <c r="F14" s="61">
        <v>70</v>
      </c>
      <c r="G14" s="58">
        <v>70</v>
      </c>
      <c r="H14" s="57">
        <v>70</v>
      </c>
      <c r="I14" s="281" t="s">
        <v>115</v>
      </c>
      <c r="J14" s="282"/>
      <c r="K14" s="283"/>
      <c r="L14" s="55">
        <v>71</v>
      </c>
      <c r="M14" s="52">
        <v>71</v>
      </c>
      <c r="N14" s="51">
        <v>71</v>
      </c>
      <c r="O14" s="43"/>
      <c r="P14" s="42"/>
      <c r="Q14" s="41"/>
      <c r="R14" s="73">
        <v>74</v>
      </c>
      <c r="S14" s="70">
        <v>74</v>
      </c>
      <c r="T14" s="69">
        <v>74</v>
      </c>
      <c r="U14" s="79">
        <v>69</v>
      </c>
      <c r="V14" s="76">
        <v>75</v>
      </c>
      <c r="W14" s="75">
        <v>81</v>
      </c>
      <c r="X14" s="32">
        <f t="shared" si="3"/>
        <v>59</v>
      </c>
      <c r="Y14" s="33">
        <f t="shared" si="4"/>
        <v>72.8</v>
      </c>
      <c r="Z14" s="34">
        <f>MAX(E14,H14,I14,N14,Q14,T14,W14)</f>
        <v>91</v>
      </c>
      <c r="AA14" s="35"/>
      <c r="AB14" s="36">
        <v>70.75</v>
      </c>
      <c r="AC14" s="34">
        <v>100</v>
      </c>
      <c r="AD14" s="110"/>
      <c r="AE14" s="110"/>
      <c r="AF14" s="110"/>
      <c r="AG14" s="110"/>
      <c r="AH14" s="110"/>
    </row>
    <row r="15" spans="1:34" s="8" customFormat="1" ht="12.75">
      <c r="A15" s="111" t="s">
        <v>35</v>
      </c>
      <c r="B15" s="40">
        <v>42</v>
      </c>
      <c r="C15" s="49">
        <v>34</v>
      </c>
      <c r="D15" s="46">
        <v>62</v>
      </c>
      <c r="E15" s="45">
        <v>90</v>
      </c>
      <c r="F15" s="61">
        <v>49</v>
      </c>
      <c r="G15" s="58">
        <v>63</v>
      </c>
      <c r="H15" s="57">
        <v>80</v>
      </c>
      <c r="I15" s="67">
        <v>21</v>
      </c>
      <c r="J15" s="64">
        <v>50</v>
      </c>
      <c r="K15" s="63">
        <v>96</v>
      </c>
      <c r="L15" s="55">
        <v>17</v>
      </c>
      <c r="M15" s="52">
        <v>53</v>
      </c>
      <c r="N15" s="51">
        <v>76</v>
      </c>
      <c r="O15" s="61">
        <v>19</v>
      </c>
      <c r="P15" s="58">
        <v>47</v>
      </c>
      <c r="Q15" s="57">
        <v>71</v>
      </c>
      <c r="R15" s="73">
        <v>17</v>
      </c>
      <c r="S15" s="70">
        <v>42</v>
      </c>
      <c r="T15" s="69">
        <v>65</v>
      </c>
      <c r="U15" s="79">
        <v>15</v>
      </c>
      <c r="V15" s="76">
        <v>46</v>
      </c>
      <c r="W15" s="75">
        <v>92</v>
      </c>
      <c r="X15" s="32">
        <f t="shared" si="3"/>
        <v>15</v>
      </c>
      <c r="Y15" s="33">
        <f t="shared" si="4"/>
        <v>51.857142857142854</v>
      </c>
      <c r="Z15" s="34">
        <f t="shared" si="5"/>
        <v>96</v>
      </c>
      <c r="AA15" s="35"/>
      <c r="AB15" s="36">
        <v>55.52</v>
      </c>
      <c r="AC15" s="34">
        <v>100</v>
      </c>
      <c r="AD15" s="110"/>
      <c r="AE15" s="110"/>
      <c r="AF15" s="110"/>
      <c r="AG15" s="110"/>
      <c r="AH15" s="110"/>
    </row>
    <row r="16" spans="1:34" ht="12.75">
      <c r="A16" s="111" t="s">
        <v>37</v>
      </c>
      <c r="B16" s="40">
        <v>32</v>
      </c>
      <c r="C16" s="49">
        <v>30</v>
      </c>
      <c r="D16" s="46">
        <v>30</v>
      </c>
      <c r="E16" s="45">
        <v>30</v>
      </c>
      <c r="F16" s="43"/>
      <c r="G16" s="42"/>
      <c r="H16" s="41"/>
      <c r="I16" s="67">
        <v>42</v>
      </c>
      <c r="J16" s="64">
        <v>42</v>
      </c>
      <c r="K16" s="63">
        <v>42</v>
      </c>
      <c r="L16" s="55">
        <v>44</v>
      </c>
      <c r="M16" s="52">
        <v>53</v>
      </c>
      <c r="N16" s="51">
        <v>59</v>
      </c>
      <c r="O16" s="43"/>
      <c r="P16" s="42"/>
      <c r="Q16" s="41"/>
      <c r="R16" s="73">
        <v>45</v>
      </c>
      <c r="S16" s="70">
        <v>52</v>
      </c>
      <c r="T16" s="69">
        <v>60</v>
      </c>
      <c r="U16" s="43"/>
      <c r="V16" s="42"/>
      <c r="W16" s="41"/>
      <c r="X16" s="32">
        <f t="shared" si="3"/>
        <v>30</v>
      </c>
      <c r="Y16" s="33">
        <f t="shared" si="4"/>
        <v>44.25</v>
      </c>
      <c r="Z16" s="34">
        <f t="shared" si="5"/>
        <v>60</v>
      </c>
      <c r="AA16" s="35"/>
      <c r="AB16" s="37">
        <v>44.25</v>
      </c>
      <c r="AC16" s="34">
        <v>100</v>
      </c>
      <c r="AD16" s="81"/>
      <c r="AE16" s="81"/>
      <c r="AF16" s="81"/>
      <c r="AG16" s="81"/>
      <c r="AH16" s="81"/>
    </row>
    <row r="17" spans="1:34" ht="12.75">
      <c r="A17" s="111" t="s">
        <v>100</v>
      </c>
      <c r="B17" s="40"/>
      <c r="C17" s="49"/>
      <c r="D17" s="46"/>
      <c r="E17" s="45"/>
      <c r="F17" s="61"/>
      <c r="G17" s="58"/>
      <c r="H17" s="57"/>
      <c r="I17" s="67"/>
      <c r="J17" s="64"/>
      <c r="K17" s="63"/>
      <c r="L17" s="55"/>
      <c r="M17" s="52"/>
      <c r="N17" s="51"/>
      <c r="O17" s="61"/>
      <c r="P17" s="58"/>
      <c r="Q17" s="57"/>
      <c r="R17" s="73"/>
      <c r="S17" s="70"/>
      <c r="T17" s="69"/>
      <c r="U17" s="79"/>
      <c r="V17" s="76"/>
      <c r="W17" s="75"/>
      <c r="X17" s="32">
        <f t="shared" si="3"/>
        <v>0</v>
      </c>
      <c r="Y17" s="33" t="e">
        <f t="shared" si="4"/>
        <v>#DIV/0!</v>
      </c>
      <c r="Z17" s="34">
        <f t="shared" si="5"/>
        <v>0</v>
      </c>
      <c r="AA17" s="35"/>
      <c r="AB17" s="37"/>
      <c r="AC17" s="38">
        <v>100</v>
      </c>
      <c r="AD17" s="81"/>
      <c r="AE17" s="81"/>
      <c r="AF17" s="81"/>
      <c r="AG17" s="81"/>
      <c r="AH17" s="81"/>
    </row>
    <row r="18" spans="1:34" ht="12.75">
      <c r="A18" s="111" t="s">
        <v>101</v>
      </c>
      <c r="B18" s="40">
        <v>40</v>
      </c>
      <c r="C18" s="49">
        <v>51</v>
      </c>
      <c r="D18" s="46">
        <v>69</v>
      </c>
      <c r="E18" s="45">
        <v>75</v>
      </c>
      <c r="F18" s="61">
        <v>34</v>
      </c>
      <c r="G18" s="58">
        <v>58</v>
      </c>
      <c r="H18" s="57">
        <v>80</v>
      </c>
      <c r="I18" s="67">
        <v>40</v>
      </c>
      <c r="J18" s="64">
        <v>65</v>
      </c>
      <c r="K18" s="63">
        <v>85</v>
      </c>
      <c r="L18" s="55">
        <v>27</v>
      </c>
      <c r="M18" s="52">
        <v>46</v>
      </c>
      <c r="N18" s="51">
        <v>59</v>
      </c>
      <c r="O18" s="61">
        <v>20</v>
      </c>
      <c r="P18" s="58">
        <v>52</v>
      </c>
      <c r="Q18" s="57">
        <v>83</v>
      </c>
      <c r="R18" s="73">
        <v>67</v>
      </c>
      <c r="S18" s="70">
        <v>67</v>
      </c>
      <c r="T18" s="69">
        <v>67</v>
      </c>
      <c r="U18" s="79">
        <v>27</v>
      </c>
      <c r="V18" s="76">
        <v>43</v>
      </c>
      <c r="W18" s="75">
        <v>59</v>
      </c>
      <c r="X18" s="32">
        <f t="shared" si="3"/>
        <v>20</v>
      </c>
      <c r="Y18" s="33">
        <f t="shared" si="4"/>
        <v>57.142857142857146</v>
      </c>
      <c r="Z18" s="34">
        <f t="shared" si="5"/>
        <v>85</v>
      </c>
      <c r="AA18" s="35"/>
      <c r="AB18" s="37">
        <v>53.29</v>
      </c>
      <c r="AC18" s="38">
        <v>100</v>
      </c>
      <c r="AD18" s="81"/>
      <c r="AE18" s="81"/>
      <c r="AF18" s="81"/>
      <c r="AG18" s="81"/>
      <c r="AH18" s="81"/>
    </row>
    <row r="19" spans="1:34" ht="12.75">
      <c r="A19" s="82"/>
      <c r="B19" s="8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5"/>
      <c r="N19" s="102"/>
      <c r="O19" s="102"/>
      <c r="P19" s="105"/>
      <c r="Q19" s="102"/>
      <c r="R19" s="102"/>
      <c r="S19" s="102"/>
      <c r="T19" s="102"/>
      <c r="U19" s="102"/>
      <c r="V19" s="102"/>
      <c r="W19" s="102"/>
      <c r="X19" s="82"/>
      <c r="Y19" s="103"/>
      <c r="Z19" s="112"/>
      <c r="AA19" s="82"/>
      <c r="AB19" s="113"/>
      <c r="AC19" s="82"/>
      <c r="AD19" s="81"/>
      <c r="AE19" s="81"/>
      <c r="AF19" s="81"/>
      <c r="AG19" s="81"/>
      <c r="AH19" s="81"/>
    </row>
    <row r="20" spans="1:34" ht="12" customHeight="1">
      <c r="A20" s="82"/>
      <c r="B20" s="8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5"/>
      <c r="N20" s="102"/>
      <c r="O20" s="102"/>
      <c r="P20" s="105"/>
      <c r="Q20" s="102"/>
      <c r="R20" s="102"/>
      <c r="S20" s="102"/>
      <c r="T20" s="102"/>
      <c r="U20" s="102"/>
      <c r="V20" s="102"/>
      <c r="W20" s="102"/>
      <c r="X20" s="82"/>
      <c r="Y20" s="103"/>
      <c r="Z20" s="82"/>
      <c r="AA20" s="82"/>
      <c r="AB20" s="103"/>
      <c r="AC20" s="82"/>
      <c r="AD20" s="81"/>
      <c r="AE20" s="81"/>
      <c r="AF20" s="81"/>
      <c r="AG20" s="81"/>
      <c r="AH20" s="81"/>
    </row>
    <row r="21" spans="1:34" ht="12.75">
      <c r="A21" s="82"/>
      <c r="B21" s="8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5"/>
      <c r="N21" s="102"/>
      <c r="O21" s="102"/>
      <c r="P21" s="105"/>
      <c r="Q21" s="102"/>
      <c r="R21" s="102"/>
      <c r="S21" s="102"/>
      <c r="T21" s="102"/>
      <c r="U21" s="102"/>
      <c r="V21" s="102"/>
      <c r="W21" s="102"/>
      <c r="X21" s="82"/>
      <c r="Y21" s="103"/>
      <c r="Z21" s="82"/>
      <c r="AA21" s="82"/>
      <c r="AB21" s="103"/>
      <c r="AC21" s="82"/>
      <c r="AD21" s="81"/>
      <c r="AE21" s="81"/>
      <c r="AF21" s="81"/>
      <c r="AG21" s="81"/>
      <c r="AH21" s="81"/>
    </row>
    <row r="25" spans="6:19" ht="12.75"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</row>
  </sheetData>
  <sheetProtection/>
  <mergeCells count="16">
    <mergeCell ref="B2:V2"/>
    <mergeCell ref="B3:V3"/>
    <mergeCell ref="AA5:AC5"/>
    <mergeCell ref="U5:W5"/>
    <mergeCell ref="H1:R1"/>
    <mergeCell ref="B5:B6"/>
    <mergeCell ref="C5:E5"/>
    <mergeCell ref="F5:H5"/>
    <mergeCell ref="X5:Z5"/>
    <mergeCell ref="A5:A6"/>
    <mergeCell ref="I5:K5"/>
    <mergeCell ref="L5:N5"/>
    <mergeCell ref="O5:Q5"/>
    <mergeCell ref="R5:T5"/>
    <mergeCell ref="F25:S25"/>
    <mergeCell ref="I14:K1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4.00390625" style="0" customWidth="1"/>
    <col min="2" max="3" width="13.625" style="4" customWidth="1"/>
    <col min="4" max="4" width="24.125" style="4" customWidth="1"/>
    <col min="5" max="7" width="15.00390625" style="4" customWidth="1"/>
    <col min="8" max="8" width="15.625" style="0" customWidth="1"/>
    <col min="9" max="10" width="15.25390625" style="0" customWidth="1"/>
    <col min="11" max="11" width="14.625" style="0" bestFit="1" customWidth="1"/>
    <col min="12" max="12" width="20.125" style="0" bestFit="1" customWidth="1"/>
    <col min="13" max="13" width="11.00390625" style="0" customWidth="1"/>
  </cols>
  <sheetData>
    <row r="1" spans="1:11" ht="15">
      <c r="A1" s="85"/>
      <c r="B1" s="86"/>
      <c r="C1" s="86"/>
      <c r="D1" s="87">
        <v>2022</v>
      </c>
      <c r="E1" s="86"/>
      <c r="F1" s="86"/>
      <c r="G1" s="86"/>
      <c r="H1" s="85"/>
      <c r="I1" s="85"/>
      <c r="J1" s="85"/>
      <c r="K1" s="85"/>
    </row>
    <row r="2" spans="1:11" ht="15">
      <c r="A2" s="236" t="s">
        <v>27</v>
      </c>
      <c r="B2" s="236"/>
      <c r="C2" s="236"/>
      <c r="D2" s="236"/>
      <c r="E2" s="236"/>
      <c r="F2" s="236"/>
      <c r="G2" s="236"/>
      <c r="H2" s="236"/>
      <c r="I2" s="236"/>
      <c r="J2" s="88"/>
      <c r="K2" s="85"/>
    </row>
    <row r="3" spans="1:11" ht="15">
      <c r="A3" s="260" t="s">
        <v>112</v>
      </c>
      <c r="B3" s="260"/>
      <c r="C3" s="260"/>
      <c r="D3" s="260"/>
      <c r="E3" s="260"/>
      <c r="F3" s="260"/>
      <c r="G3" s="260"/>
      <c r="H3" s="260"/>
      <c r="I3" s="260"/>
      <c r="J3" s="86"/>
      <c r="K3" s="85"/>
    </row>
    <row r="4" spans="1:11" ht="15">
      <c r="A4" s="85"/>
      <c r="B4" s="86"/>
      <c r="C4" s="86"/>
      <c r="D4" s="86"/>
      <c r="E4" s="86"/>
      <c r="F4" s="86"/>
      <c r="G4" s="86"/>
      <c r="H4" s="85"/>
      <c r="I4" s="85"/>
      <c r="J4" s="85"/>
      <c r="K4" s="85"/>
    </row>
    <row r="5" spans="1:11" ht="15">
      <c r="A5" s="89"/>
      <c r="B5" s="89"/>
      <c r="C5" s="89"/>
      <c r="D5" s="89"/>
      <c r="E5" s="89"/>
      <c r="F5" s="89"/>
      <c r="G5" s="89"/>
      <c r="H5" s="85"/>
      <c r="I5" s="85"/>
      <c r="J5" s="85"/>
      <c r="K5" s="85"/>
    </row>
    <row r="6" spans="1:11" ht="15">
      <c r="A6" s="85"/>
      <c r="B6" s="86"/>
      <c r="C6" s="86"/>
      <c r="D6" s="86"/>
      <c r="E6" s="86"/>
      <c r="F6" s="86"/>
      <c r="G6" s="86"/>
      <c r="H6" s="85"/>
      <c r="I6" s="85"/>
      <c r="J6" s="85"/>
      <c r="K6" s="85"/>
    </row>
    <row r="7" spans="1:11" s="3" customFormat="1" ht="16.5" customHeight="1">
      <c r="A7" s="293" t="s">
        <v>25</v>
      </c>
      <c r="B7" s="293" t="s">
        <v>49</v>
      </c>
      <c r="C7" s="297" t="s">
        <v>105</v>
      </c>
      <c r="D7" s="294" t="s">
        <v>64</v>
      </c>
      <c r="E7" s="295"/>
      <c r="F7" s="291" t="s">
        <v>98</v>
      </c>
      <c r="G7" s="292"/>
      <c r="H7" s="296" t="s">
        <v>86</v>
      </c>
      <c r="I7" s="295"/>
      <c r="J7" s="291" t="s">
        <v>99</v>
      </c>
      <c r="K7" s="292"/>
    </row>
    <row r="8" spans="1:11" s="3" customFormat="1" ht="40.5" customHeight="1">
      <c r="A8" s="293"/>
      <c r="B8" s="293"/>
      <c r="C8" s="297"/>
      <c r="D8" s="91" t="s">
        <v>65</v>
      </c>
      <c r="E8" s="90" t="s">
        <v>66</v>
      </c>
      <c r="F8" s="92" t="s">
        <v>65</v>
      </c>
      <c r="G8" s="93" t="s">
        <v>66</v>
      </c>
      <c r="H8" s="90" t="s">
        <v>65</v>
      </c>
      <c r="I8" s="90" t="s">
        <v>66</v>
      </c>
      <c r="J8" s="93" t="s">
        <v>65</v>
      </c>
      <c r="K8" s="93" t="s">
        <v>66</v>
      </c>
    </row>
    <row r="9" spans="1:11" ht="15">
      <c r="A9" s="94" t="s">
        <v>88</v>
      </c>
      <c r="B9" s="95">
        <v>41</v>
      </c>
      <c r="C9" s="96">
        <v>0</v>
      </c>
      <c r="D9" s="97">
        <v>0</v>
      </c>
      <c r="E9" s="98">
        <v>0</v>
      </c>
      <c r="F9" s="99">
        <v>0</v>
      </c>
      <c r="G9" s="96">
        <v>0</v>
      </c>
      <c r="H9" s="97">
        <v>3</v>
      </c>
      <c r="I9" s="97">
        <v>2</v>
      </c>
      <c r="J9" s="99">
        <v>0</v>
      </c>
      <c r="K9" s="99">
        <v>0</v>
      </c>
    </row>
    <row r="10" spans="1:11" ht="15">
      <c r="A10" s="94" t="s">
        <v>89</v>
      </c>
      <c r="B10" s="95">
        <v>45</v>
      </c>
      <c r="C10" s="96">
        <v>0</v>
      </c>
      <c r="D10" s="97">
        <v>0</v>
      </c>
      <c r="E10" s="98">
        <v>0</v>
      </c>
      <c r="F10" s="99">
        <v>0</v>
      </c>
      <c r="G10" s="99">
        <v>0</v>
      </c>
      <c r="H10" s="97">
        <v>3</v>
      </c>
      <c r="I10" s="97">
        <v>3</v>
      </c>
      <c r="J10" s="99">
        <v>0</v>
      </c>
      <c r="K10" s="99">
        <v>0</v>
      </c>
    </row>
    <row r="11" spans="1:11" ht="15">
      <c r="A11" s="94" t="s">
        <v>90</v>
      </c>
      <c r="B11" s="95">
        <v>43</v>
      </c>
      <c r="C11" s="96">
        <v>0</v>
      </c>
      <c r="D11" s="97">
        <v>0</v>
      </c>
      <c r="E11" s="98">
        <v>0</v>
      </c>
      <c r="F11" s="99">
        <v>0</v>
      </c>
      <c r="G11" s="99">
        <v>0</v>
      </c>
      <c r="H11" s="97">
        <v>7</v>
      </c>
      <c r="I11" s="97">
        <v>3</v>
      </c>
      <c r="J11" s="99">
        <v>0</v>
      </c>
      <c r="K11" s="99">
        <v>0</v>
      </c>
    </row>
    <row r="12" spans="1:11" ht="15">
      <c r="A12" s="94" t="s">
        <v>91</v>
      </c>
      <c r="B12" s="95">
        <v>50</v>
      </c>
      <c r="C12" s="96">
        <v>2</v>
      </c>
      <c r="D12" s="97">
        <v>0</v>
      </c>
      <c r="E12" s="98">
        <v>0</v>
      </c>
      <c r="F12" s="99">
        <v>0</v>
      </c>
      <c r="G12" s="99">
        <v>2</v>
      </c>
      <c r="H12" s="97">
        <v>4</v>
      </c>
      <c r="I12" s="97">
        <v>0</v>
      </c>
      <c r="J12" s="99">
        <v>0</v>
      </c>
      <c r="K12" s="99">
        <v>2</v>
      </c>
    </row>
    <row r="13" spans="1:11" ht="15">
      <c r="A13" s="94" t="s">
        <v>92</v>
      </c>
      <c r="B13" s="95">
        <v>20</v>
      </c>
      <c r="C13" s="96">
        <v>0</v>
      </c>
      <c r="D13" s="98">
        <v>0</v>
      </c>
      <c r="E13" s="98">
        <v>0</v>
      </c>
      <c r="F13" s="99">
        <v>0</v>
      </c>
      <c r="G13" s="99">
        <v>0</v>
      </c>
      <c r="H13" s="97">
        <v>0</v>
      </c>
      <c r="I13" s="97">
        <v>0</v>
      </c>
      <c r="J13" s="99">
        <v>0</v>
      </c>
      <c r="K13" s="99">
        <v>0</v>
      </c>
    </row>
    <row r="14" spans="1:11" ht="15">
      <c r="A14" s="94" t="s">
        <v>93</v>
      </c>
      <c r="B14" s="95">
        <v>20</v>
      </c>
      <c r="C14" s="96">
        <v>0</v>
      </c>
      <c r="D14" s="98">
        <v>1</v>
      </c>
      <c r="E14" s="98">
        <v>2</v>
      </c>
      <c r="F14" s="99">
        <v>0</v>
      </c>
      <c r="G14" s="99">
        <v>0</v>
      </c>
      <c r="H14" s="97">
        <v>0</v>
      </c>
      <c r="I14" s="97">
        <v>0</v>
      </c>
      <c r="J14" s="99">
        <v>0</v>
      </c>
      <c r="K14" s="99">
        <v>0</v>
      </c>
    </row>
    <row r="15" spans="1:11" s="18" customFormat="1" ht="15">
      <c r="A15" s="94" t="s">
        <v>94</v>
      </c>
      <c r="B15" s="95">
        <v>11</v>
      </c>
      <c r="C15" s="96">
        <v>0</v>
      </c>
      <c r="D15" s="98">
        <v>0</v>
      </c>
      <c r="E15" s="98">
        <v>0</v>
      </c>
      <c r="F15" s="99">
        <v>0</v>
      </c>
      <c r="G15" s="99">
        <v>0</v>
      </c>
      <c r="H15" s="97">
        <v>0</v>
      </c>
      <c r="I15" s="97">
        <v>0</v>
      </c>
      <c r="J15" s="99">
        <v>0</v>
      </c>
      <c r="K15" s="99">
        <v>0</v>
      </c>
    </row>
    <row r="16" spans="1:11" ht="14.25">
      <c r="A16" s="100" t="s">
        <v>57</v>
      </c>
      <c r="B16" s="100">
        <f>SUM(B9:B15)</f>
        <v>230</v>
      </c>
      <c r="C16" s="101">
        <f>SUM(C9:C15)</f>
        <v>2</v>
      </c>
      <c r="D16" s="100">
        <f>SUM(D9:D15)</f>
        <v>1</v>
      </c>
      <c r="E16" s="100">
        <f>SUM(E9:E15)</f>
        <v>2</v>
      </c>
      <c r="F16" s="101">
        <f>SUM(F10:F15)</f>
        <v>0</v>
      </c>
      <c r="G16" s="101">
        <f>SUM(G10:G15)</f>
        <v>2</v>
      </c>
      <c r="H16" s="100">
        <f>SUM(H9:H15)</f>
        <v>17</v>
      </c>
      <c r="I16" s="100">
        <f>SUM(I9:I15)</f>
        <v>8</v>
      </c>
      <c r="J16" s="215">
        <f>SUM(J9:J15)</f>
        <v>0</v>
      </c>
      <c r="K16" s="215">
        <f>SUM(K9:K15)</f>
        <v>2</v>
      </c>
    </row>
    <row r="17" spans="1:11" ht="15">
      <c r="A17" s="85"/>
      <c r="B17" s="86"/>
      <c r="C17" s="86"/>
      <c r="D17" s="86"/>
      <c r="E17" s="86"/>
      <c r="F17" s="86"/>
      <c r="G17" s="86"/>
      <c r="H17" s="85"/>
      <c r="I17" s="85"/>
      <c r="J17" s="85"/>
      <c r="K17" s="85"/>
    </row>
    <row r="18" spans="1:11" ht="15">
      <c r="A18" s="85"/>
      <c r="B18" s="86"/>
      <c r="C18" s="86"/>
      <c r="D18" s="86"/>
      <c r="E18" s="86"/>
      <c r="F18" s="86"/>
      <c r="G18" s="86"/>
      <c r="H18" s="85"/>
      <c r="I18" s="85"/>
      <c r="J18" s="85"/>
      <c r="K18" s="85"/>
    </row>
    <row r="19" spans="1:2" ht="12.75">
      <c r="A19" s="24"/>
      <c r="B19" s="25"/>
    </row>
    <row r="21" spans="5:7" ht="12.75">
      <c r="E21" s="16"/>
      <c r="F21" s="16"/>
      <c r="G21" s="16"/>
    </row>
  </sheetData>
  <sheetProtection/>
  <mergeCells count="9">
    <mergeCell ref="J7:K7"/>
    <mergeCell ref="A2:I2"/>
    <mergeCell ref="A3:I3"/>
    <mergeCell ref="A7:A8"/>
    <mergeCell ref="B7:B8"/>
    <mergeCell ref="D7:E7"/>
    <mergeCell ref="H7:I7"/>
    <mergeCell ref="F7:G7"/>
    <mergeCell ref="C7:C8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3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24.00390625" style="0" customWidth="1"/>
    <col min="2" max="2" width="13.625" style="4" customWidth="1"/>
    <col min="3" max="3" width="14.25390625" style="4" customWidth="1"/>
    <col min="4" max="4" width="12.25390625" style="4" customWidth="1"/>
    <col min="5" max="5" width="15.125" style="0" customWidth="1"/>
    <col min="6" max="6" width="12.875" style="0" customWidth="1"/>
    <col min="7" max="7" width="15.75390625" style="0" customWidth="1"/>
    <col min="8" max="8" width="13.25390625" style="0" customWidth="1"/>
    <col min="9" max="9" width="15.375" style="0" customWidth="1"/>
    <col min="10" max="10" width="11.375" style="0" customWidth="1"/>
    <col min="11" max="11" width="12.00390625" style="4" customWidth="1"/>
    <col min="13" max="13" width="13.625" style="0" customWidth="1"/>
  </cols>
  <sheetData>
    <row r="1" spans="1:13" ht="15">
      <c r="A1" s="85"/>
      <c r="B1" s="86"/>
      <c r="C1" s="87">
        <v>2022</v>
      </c>
      <c r="D1" s="86"/>
      <c r="E1" s="85"/>
      <c r="F1" s="85"/>
      <c r="G1" s="85"/>
      <c r="H1" s="85"/>
      <c r="I1" s="85"/>
      <c r="J1" s="85"/>
      <c r="K1" s="86"/>
      <c r="L1" s="85"/>
      <c r="M1" s="85"/>
    </row>
    <row r="2" spans="1:13" ht="15">
      <c r="A2" s="85"/>
      <c r="B2" s="86"/>
      <c r="C2" s="86"/>
      <c r="D2" s="86"/>
      <c r="E2" s="85"/>
      <c r="F2" s="85"/>
      <c r="G2" s="85"/>
      <c r="H2" s="85"/>
      <c r="I2" s="85"/>
      <c r="J2" s="85"/>
      <c r="K2" s="86"/>
      <c r="L2" s="85"/>
      <c r="M2" s="85"/>
    </row>
    <row r="3" spans="1:13" ht="15">
      <c r="A3" s="236" t="s">
        <v>27</v>
      </c>
      <c r="B3" s="236"/>
      <c r="C3" s="236"/>
      <c r="D3" s="236"/>
      <c r="E3" s="236"/>
      <c r="F3" s="236"/>
      <c r="G3" s="85"/>
      <c r="H3" s="85"/>
      <c r="I3" s="85"/>
      <c r="J3" s="85"/>
      <c r="K3" s="86"/>
      <c r="L3" s="85"/>
      <c r="M3" s="85"/>
    </row>
    <row r="4" spans="1:13" ht="15">
      <c r="A4" s="260" t="s">
        <v>113</v>
      </c>
      <c r="B4" s="260"/>
      <c r="C4" s="260"/>
      <c r="D4" s="260"/>
      <c r="E4" s="260"/>
      <c r="F4" s="260"/>
      <c r="G4" s="85"/>
      <c r="H4" s="85"/>
      <c r="I4" s="85"/>
      <c r="J4" s="85"/>
      <c r="K4" s="86"/>
      <c r="L4" s="85"/>
      <c r="M4" s="85"/>
    </row>
    <row r="5" spans="1:13" ht="15">
      <c r="A5" s="85"/>
      <c r="B5" s="86"/>
      <c r="C5" s="86"/>
      <c r="D5" s="86"/>
      <c r="E5" s="85"/>
      <c r="F5" s="85"/>
      <c r="G5" s="85"/>
      <c r="H5" s="85"/>
      <c r="I5" s="85"/>
      <c r="J5" s="85"/>
      <c r="K5" s="86"/>
      <c r="L5" s="85"/>
      <c r="M5" s="85"/>
    </row>
    <row r="6" spans="1:13" ht="15">
      <c r="A6" s="89"/>
      <c r="B6" s="89"/>
      <c r="C6" s="89"/>
      <c r="D6" s="89"/>
      <c r="E6" s="85"/>
      <c r="F6" s="85"/>
      <c r="G6" s="85"/>
      <c r="H6" s="85"/>
      <c r="I6" s="85"/>
      <c r="J6" s="85"/>
      <c r="K6" s="86"/>
      <c r="L6" s="85"/>
      <c r="M6" s="85"/>
    </row>
    <row r="7" spans="1:13" ht="6" customHeight="1" thickBot="1">
      <c r="A7" s="85"/>
      <c r="B7" s="86"/>
      <c r="C7" s="86"/>
      <c r="D7" s="86"/>
      <c r="E7" s="85"/>
      <c r="F7" s="85"/>
      <c r="G7" s="85"/>
      <c r="H7" s="85"/>
      <c r="I7" s="85"/>
      <c r="J7" s="85"/>
      <c r="K7" s="86"/>
      <c r="L7" s="85"/>
      <c r="M7" s="85"/>
    </row>
    <row r="8" spans="1:13" s="3" customFormat="1" ht="27" customHeight="1">
      <c r="A8" s="241" t="s">
        <v>69</v>
      </c>
      <c r="B8" s="299" t="s">
        <v>76</v>
      </c>
      <c r="C8" s="293" t="s">
        <v>64</v>
      </c>
      <c r="D8" s="293"/>
      <c r="E8" s="293"/>
      <c r="F8" s="293"/>
      <c r="G8" s="293"/>
      <c r="H8" s="265" t="s">
        <v>86</v>
      </c>
      <c r="I8" s="300"/>
      <c r="J8" s="300"/>
      <c r="K8" s="300"/>
      <c r="L8" s="301"/>
      <c r="M8" s="302" t="s">
        <v>71</v>
      </c>
    </row>
    <row r="9" spans="1:13" s="3" customFormat="1" ht="100.5" customHeight="1">
      <c r="A9" s="298"/>
      <c r="B9" s="265"/>
      <c r="C9" s="90" t="s">
        <v>77</v>
      </c>
      <c r="D9" s="90" t="s">
        <v>67</v>
      </c>
      <c r="E9" s="90" t="s">
        <v>68</v>
      </c>
      <c r="F9" s="90" t="s">
        <v>85</v>
      </c>
      <c r="G9" s="90" t="s">
        <v>68</v>
      </c>
      <c r="H9" s="182" t="s">
        <v>77</v>
      </c>
      <c r="I9" s="90" t="s">
        <v>67</v>
      </c>
      <c r="J9" s="90" t="s">
        <v>68</v>
      </c>
      <c r="K9" s="90" t="s">
        <v>85</v>
      </c>
      <c r="L9" s="90" t="s">
        <v>68</v>
      </c>
      <c r="M9" s="303"/>
    </row>
    <row r="10" spans="1:13" ht="15">
      <c r="A10" s="94" t="s">
        <v>88</v>
      </c>
      <c r="B10" s="100">
        <v>41</v>
      </c>
      <c r="C10" s="100">
        <v>41</v>
      </c>
      <c r="D10" s="100">
        <v>41</v>
      </c>
      <c r="E10" s="200">
        <f>D10/C10</f>
        <v>1</v>
      </c>
      <c r="F10" s="201">
        <f aca="true" t="shared" si="0" ref="F10:F16">C10-D10</f>
        <v>0</v>
      </c>
      <c r="G10" s="202">
        <f>F10/C10</f>
        <v>0</v>
      </c>
      <c r="H10" s="100">
        <v>25</v>
      </c>
      <c r="I10" s="95">
        <v>24</v>
      </c>
      <c r="J10" s="202">
        <f aca="true" t="shared" si="1" ref="J10:J16">I10/H10</f>
        <v>0.96</v>
      </c>
      <c r="K10" s="201">
        <f>H10-I10</f>
        <v>1</v>
      </c>
      <c r="L10" s="202">
        <f aca="true" t="shared" si="2" ref="L10:L16">K10/B10</f>
        <v>0.024390243902439025</v>
      </c>
      <c r="M10" s="203">
        <v>1</v>
      </c>
    </row>
    <row r="11" spans="1:13" ht="15">
      <c r="A11" s="94" t="s">
        <v>89</v>
      </c>
      <c r="B11" s="100">
        <v>45</v>
      </c>
      <c r="C11" s="100">
        <v>45</v>
      </c>
      <c r="D11" s="100">
        <v>45</v>
      </c>
      <c r="E11" s="200">
        <f aca="true" t="shared" si="3" ref="E11:E16">D11/C11</f>
        <v>1</v>
      </c>
      <c r="F11" s="201">
        <f t="shared" si="0"/>
        <v>0</v>
      </c>
      <c r="G11" s="202">
        <f aca="true" t="shared" si="4" ref="G11:G17">F11/C11</f>
        <v>0</v>
      </c>
      <c r="H11" s="100">
        <v>34</v>
      </c>
      <c r="I11" s="95">
        <v>34</v>
      </c>
      <c r="J11" s="202">
        <f t="shared" si="1"/>
        <v>1</v>
      </c>
      <c r="K11" s="201">
        <f aca="true" t="shared" si="5" ref="K11:K16">H11-I11</f>
        <v>0</v>
      </c>
      <c r="L11" s="202">
        <f t="shared" si="2"/>
        <v>0</v>
      </c>
      <c r="M11" s="203">
        <v>0</v>
      </c>
    </row>
    <row r="12" spans="1:13" ht="15">
      <c r="A12" s="94" t="s">
        <v>90</v>
      </c>
      <c r="B12" s="100">
        <v>43</v>
      </c>
      <c r="C12" s="100">
        <v>43</v>
      </c>
      <c r="D12" s="100">
        <v>43</v>
      </c>
      <c r="E12" s="200">
        <f t="shared" si="3"/>
        <v>1</v>
      </c>
      <c r="F12" s="201">
        <f t="shared" si="0"/>
        <v>0</v>
      </c>
      <c r="G12" s="202">
        <f t="shared" si="4"/>
        <v>0</v>
      </c>
      <c r="H12" s="100">
        <v>23</v>
      </c>
      <c r="I12" s="95">
        <v>23</v>
      </c>
      <c r="J12" s="202">
        <f t="shared" si="1"/>
        <v>1</v>
      </c>
      <c r="K12" s="201">
        <f t="shared" si="5"/>
        <v>0</v>
      </c>
      <c r="L12" s="202">
        <f t="shared" si="2"/>
        <v>0</v>
      </c>
      <c r="M12" s="203">
        <v>0</v>
      </c>
    </row>
    <row r="13" spans="1:13" ht="15">
      <c r="A13" s="94" t="s">
        <v>91</v>
      </c>
      <c r="B13" s="100">
        <v>50</v>
      </c>
      <c r="C13" s="100">
        <v>50</v>
      </c>
      <c r="D13" s="100">
        <v>50</v>
      </c>
      <c r="E13" s="200">
        <f t="shared" si="3"/>
        <v>1</v>
      </c>
      <c r="F13" s="201">
        <f t="shared" si="0"/>
        <v>0</v>
      </c>
      <c r="G13" s="202">
        <f t="shared" si="4"/>
        <v>0</v>
      </c>
      <c r="H13" s="100">
        <v>24</v>
      </c>
      <c r="I13" s="95">
        <v>23</v>
      </c>
      <c r="J13" s="202">
        <f t="shared" si="1"/>
        <v>0.9583333333333334</v>
      </c>
      <c r="K13" s="201">
        <f t="shared" si="5"/>
        <v>1</v>
      </c>
      <c r="L13" s="202">
        <f t="shared" si="2"/>
        <v>0.02</v>
      </c>
      <c r="M13" s="203">
        <v>1</v>
      </c>
    </row>
    <row r="14" spans="1:13" ht="15">
      <c r="A14" s="94" t="s">
        <v>92</v>
      </c>
      <c r="B14" s="100">
        <v>20</v>
      </c>
      <c r="C14" s="100">
        <v>20</v>
      </c>
      <c r="D14" s="100">
        <v>20</v>
      </c>
      <c r="E14" s="200">
        <f t="shared" si="3"/>
        <v>1</v>
      </c>
      <c r="F14" s="201">
        <v>0</v>
      </c>
      <c r="G14" s="202">
        <f t="shared" si="4"/>
        <v>0</v>
      </c>
      <c r="H14" s="100">
        <v>8</v>
      </c>
      <c r="I14" s="95">
        <v>8</v>
      </c>
      <c r="J14" s="202">
        <f t="shared" si="1"/>
        <v>1</v>
      </c>
      <c r="K14" s="201">
        <f t="shared" si="5"/>
        <v>0</v>
      </c>
      <c r="L14" s="202">
        <f t="shared" si="2"/>
        <v>0</v>
      </c>
      <c r="M14" s="203">
        <v>0</v>
      </c>
    </row>
    <row r="15" spans="1:13" ht="15">
      <c r="A15" s="94" t="s">
        <v>93</v>
      </c>
      <c r="B15" s="100">
        <v>20</v>
      </c>
      <c r="C15" s="100">
        <v>20</v>
      </c>
      <c r="D15" s="100">
        <v>20</v>
      </c>
      <c r="E15" s="200">
        <f t="shared" si="3"/>
        <v>1</v>
      </c>
      <c r="F15" s="201">
        <f t="shared" si="0"/>
        <v>0</v>
      </c>
      <c r="G15" s="202">
        <f t="shared" si="4"/>
        <v>0</v>
      </c>
      <c r="H15" s="100">
        <v>3</v>
      </c>
      <c r="I15" s="95">
        <v>3</v>
      </c>
      <c r="J15" s="202">
        <f t="shared" si="1"/>
        <v>1</v>
      </c>
      <c r="K15" s="201">
        <f t="shared" si="5"/>
        <v>0</v>
      </c>
      <c r="L15" s="202">
        <f t="shared" si="2"/>
        <v>0</v>
      </c>
      <c r="M15" s="203">
        <v>0</v>
      </c>
    </row>
    <row r="16" spans="1:13" ht="15">
      <c r="A16" s="94" t="s">
        <v>94</v>
      </c>
      <c r="B16" s="100">
        <v>11</v>
      </c>
      <c r="C16" s="100">
        <v>11</v>
      </c>
      <c r="D16" s="100">
        <v>11</v>
      </c>
      <c r="E16" s="200">
        <f t="shared" si="3"/>
        <v>1</v>
      </c>
      <c r="F16" s="201">
        <f t="shared" si="0"/>
        <v>0</v>
      </c>
      <c r="G16" s="202">
        <f t="shared" si="4"/>
        <v>0</v>
      </c>
      <c r="H16" s="100">
        <v>3</v>
      </c>
      <c r="I16" s="95">
        <v>3</v>
      </c>
      <c r="J16" s="202">
        <f t="shared" si="1"/>
        <v>1</v>
      </c>
      <c r="K16" s="201">
        <f t="shared" si="5"/>
        <v>0</v>
      </c>
      <c r="L16" s="202">
        <f t="shared" si="2"/>
        <v>0</v>
      </c>
      <c r="M16" s="203">
        <v>0</v>
      </c>
    </row>
    <row r="17" spans="1:13" ht="15.75" thickBot="1">
      <c r="A17" s="204" t="s">
        <v>57</v>
      </c>
      <c r="B17" s="205">
        <f>SUM(B10:B16)</f>
        <v>230</v>
      </c>
      <c r="C17" s="100">
        <f>SUM(C10:C16)</f>
        <v>230</v>
      </c>
      <c r="D17" s="100">
        <f>SUM(D10:D16)</f>
        <v>230</v>
      </c>
      <c r="E17" s="200">
        <f>D17/C17</f>
        <v>1</v>
      </c>
      <c r="F17" s="100">
        <f>SUM(F11:F16)</f>
        <v>0</v>
      </c>
      <c r="G17" s="202">
        <f t="shared" si="4"/>
        <v>0</v>
      </c>
      <c r="H17" s="206">
        <f>SUM(H10:H16)</f>
        <v>120</v>
      </c>
      <c r="I17" s="100">
        <f>SUM(I10:I16)</f>
        <v>118</v>
      </c>
      <c r="J17" s="202">
        <f>I17/H17</f>
        <v>0.9833333333333333</v>
      </c>
      <c r="K17" s="201">
        <f>H17-I17</f>
        <v>2</v>
      </c>
      <c r="L17" s="202">
        <f>K17/B17</f>
        <v>0.008695652173913044</v>
      </c>
      <c r="M17" s="207">
        <f>SUM(M10:M16)</f>
        <v>2</v>
      </c>
    </row>
    <row r="18" spans="1:13" ht="15">
      <c r="A18" s="85"/>
      <c r="B18" s="86"/>
      <c r="C18" s="86"/>
      <c r="D18" s="86"/>
      <c r="E18" s="85"/>
      <c r="F18" s="85"/>
      <c r="G18" s="85"/>
      <c r="H18" s="85"/>
      <c r="I18" s="85"/>
      <c r="J18" s="85"/>
      <c r="K18" s="86"/>
      <c r="L18" s="85"/>
      <c r="M18" s="85"/>
    </row>
    <row r="19" spans="1:13" ht="15.75" thickBot="1">
      <c r="A19" s="85"/>
      <c r="B19" s="86"/>
      <c r="C19" s="86"/>
      <c r="D19" s="86"/>
      <c r="E19" s="85"/>
      <c r="F19" s="85"/>
      <c r="G19" s="85"/>
      <c r="H19" s="85"/>
      <c r="I19" s="85"/>
      <c r="J19" s="85"/>
      <c r="K19" s="86"/>
      <c r="L19" s="85"/>
      <c r="M19" s="85"/>
    </row>
    <row r="20" spans="1:13" ht="14.25">
      <c r="A20" s="241" t="s">
        <v>69</v>
      </c>
      <c r="B20" s="299" t="s">
        <v>76</v>
      </c>
      <c r="C20" s="293" t="s">
        <v>64</v>
      </c>
      <c r="D20" s="293"/>
      <c r="E20" s="293"/>
      <c r="F20" s="293"/>
      <c r="G20" s="293"/>
      <c r="H20" s="265" t="s">
        <v>104</v>
      </c>
      <c r="I20" s="300"/>
      <c r="J20" s="300"/>
      <c r="K20" s="300"/>
      <c r="L20" s="301"/>
      <c r="M20" s="302" t="s">
        <v>71</v>
      </c>
    </row>
    <row r="21" spans="1:13" ht="114">
      <c r="A21" s="298"/>
      <c r="B21" s="265"/>
      <c r="C21" s="90" t="s">
        <v>103</v>
      </c>
      <c r="D21" s="90" t="s">
        <v>67</v>
      </c>
      <c r="E21" s="90" t="s">
        <v>102</v>
      </c>
      <c r="F21" s="90" t="s">
        <v>85</v>
      </c>
      <c r="G21" s="90" t="s">
        <v>102</v>
      </c>
      <c r="H21" s="214" t="s">
        <v>77</v>
      </c>
      <c r="I21" s="90" t="s">
        <v>67</v>
      </c>
      <c r="J21" s="90" t="s">
        <v>102</v>
      </c>
      <c r="K21" s="90" t="s">
        <v>85</v>
      </c>
      <c r="L21" s="90" t="s">
        <v>102</v>
      </c>
      <c r="M21" s="303"/>
    </row>
    <row r="22" spans="1:13" ht="15">
      <c r="A22" s="94" t="s">
        <v>88</v>
      </c>
      <c r="B22" s="208">
        <v>0</v>
      </c>
      <c r="C22" s="208">
        <v>0</v>
      </c>
      <c r="D22" s="208">
        <v>0</v>
      </c>
      <c r="E22" s="209" t="e">
        <f>D22/C22</f>
        <v>#DIV/0!</v>
      </c>
      <c r="F22" s="210">
        <f>C22-D22</f>
        <v>0</v>
      </c>
      <c r="G22" s="209" t="e">
        <f>F22/C22</f>
        <v>#DIV/0!</v>
      </c>
      <c r="H22" s="211">
        <v>0</v>
      </c>
      <c r="I22" s="211">
        <v>0</v>
      </c>
      <c r="J22" s="209" t="e">
        <f>I22/H22</f>
        <v>#DIV/0!</v>
      </c>
      <c r="K22" s="210">
        <f>H22-I22</f>
        <v>0</v>
      </c>
      <c r="L22" s="209" t="e">
        <f>K22/B22</f>
        <v>#DIV/0!</v>
      </c>
      <c r="M22" s="203">
        <v>0</v>
      </c>
    </row>
    <row r="23" spans="1:13" ht="15">
      <c r="A23" s="94" t="s">
        <v>89</v>
      </c>
      <c r="B23" s="208">
        <v>0</v>
      </c>
      <c r="C23" s="208">
        <v>0</v>
      </c>
      <c r="D23" s="208">
        <v>0</v>
      </c>
      <c r="E23" s="209" t="e">
        <f aca="true" t="shared" si="6" ref="E23:E28">D23/C23</f>
        <v>#DIV/0!</v>
      </c>
      <c r="F23" s="210">
        <f aca="true" t="shared" si="7" ref="F23:F28">C23-D23</f>
        <v>0</v>
      </c>
      <c r="G23" s="209" t="e">
        <f aca="true" t="shared" si="8" ref="G23:G28">F23/C23</f>
        <v>#DIV/0!</v>
      </c>
      <c r="H23" s="211">
        <v>0</v>
      </c>
      <c r="I23" s="211">
        <v>0</v>
      </c>
      <c r="J23" s="209" t="e">
        <f aca="true" t="shared" si="9" ref="J23:J28">I23/H23</f>
        <v>#DIV/0!</v>
      </c>
      <c r="K23" s="210">
        <f aca="true" t="shared" si="10" ref="K23:K28">H23-I23</f>
        <v>0</v>
      </c>
      <c r="L23" s="209" t="e">
        <f aca="true" t="shared" si="11" ref="L23:L28">K23/B23</f>
        <v>#DIV/0!</v>
      </c>
      <c r="M23" s="203">
        <v>0</v>
      </c>
    </row>
    <row r="24" spans="1:13" ht="15">
      <c r="A24" s="94" t="s">
        <v>90</v>
      </c>
      <c r="B24" s="208">
        <v>0</v>
      </c>
      <c r="C24" s="208">
        <v>0</v>
      </c>
      <c r="D24" s="208">
        <v>0</v>
      </c>
      <c r="E24" s="209" t="e">
        <f t="shared" si="6"/>
        <v>#DIV/0!</v>
      </c>
      <c r="F24" s="210">
        <f t="shared" si="7"/>
        <v>0</v>
      </c>
      <c r="G24" s="209" t="e">
        <f t="shared" si="8"/>
        <v>#DIV/0!</v>
      </c>
      <c r="H24" s="211">
        <v>0</v>
      </c>
      <c r="I24" s="211">
        <v>0</v>
      </c>
      <c r="J24" s="209" t="e">
        <f t="shared" si="9"/>
        <v>#DIV/0!</v>
      </c>
      <c r="K24" s="210">
        <f t="shared" si="10"/>
        <v>0</v>
      </c>
      <c r="L24" s="209" t="e">
        <f t="shared" si="11"/>
        <v>#DIV/0!</v>
      </c>
      <c r="M24" s="203">
        <v>0</v>
      </c>
    </row>
    <row r="25" spans="1:13" ht="15">
      <c r="A25" s="94" t="s">
        <v>91</v>
      </c>
      <c r="B25" s="206">
        <v>2</v>
      </c>
      <c r="C25" s="206">
        <v>2</v>
      </c>
      <c r="D25" s="206">
        <v>2</v>
      </c>
      <c r="E25" s="212">
        <f t="shared" si="6"/>
        <v>1</v>
      </c>
      <c r="F25" s="213">
        <f t="shared" si="7"/>
        <v>0</v>
      </c>
      <c r="G25" s="212">
        <f t="shared" si="8"/>
        <v>0</v>
      </c>
      <c r="H25" s="196">
        <v>2</v>
      </c>
      <c r="I25" s="196">
        <v>2</v>
      </c>
      <c r="J25" s="212">
        <f t="shared" si="9"/>
        <v>1</v>
      </c>
      <c r="K25" s="213">
        <f t="shared" si="10"/>
        <v>0</v>
      </c>
      <c r="L25" s="212">
        <f t="shared" si="11"/>
        <v>0</v>
      </c>
      <c r="M25" s="203">
        <v>0</v>
      </c>
    </row>
    <row r="26" spans="1:14" ht="15">
      <c r="A26" s="94" t="s">
        <v>92</v>
      </c>
      <c r="B26" s="220">
        <v>0</v>
      </c>
      <c r="C26" s="220">
        <v>0</v>
      </c>
      <c r="D26" s="220">
        <v>0</v>
      </c>
      <c r="E26" s="221" t="e">
        <f t="shared" si="6"/>
        <v>#DIV/0!</v>
      </c>
      <c r="F26" s="97">
        <f t="shared" si="7"/>
        <v>0</v>
      </c>
      <c r="G26" s="221" t="e">
        <f t="shared" si="8"/>
        <v>#DIV/0!</v>
      </c>
      <c r="H26" s="98">
        <v>1</v>
      </c>
      <c r="I26" s="98">
        <v>0</v>
      </c>
      <c r="J26" s="221">
        <f t="shared" si="9"/>
        <v>0</v>
      </c>
      <c r="K26" s="97">
        <v>1</v>
      </c>
      <c r="L26" s="221" t="e">
        <f t="shared" si="11"/>
        <v>#DIV/0!</v>
      </c>
      <c r="M26" s="203">
        <v>1</v>
      </c>
      <c r="N26" s="26"/>
    </row>
    <row r="27" spans="1:13" ht="15">
      <c r="A27" s="94" t="s">
        <v>93</v>
      </c>
      <c r="B27" s="208">
        <v>0</v>
      </c>
      <c r="C27" s="208">
        <v>0</v>
      </c>
      <c r="D27" s="208">
        <v>0</v>
      </c>
      <c r="E27" s="209" t="e">
        <f t="shared" si="6"/>
        <v>#DIV/0!</v>
      </c>
      <c r="F27" s="210">
        <f t="shared" si="7"/>
        <v>0</v>
      </c>
      <c r="G27" s="209" t="e">
        <f t="shared" si="8"/>
        <v>#DIV/0!</v>
      </c>
      <c r="H27" s="211">
        <v>0</v>
      </c>
      <c r="I27" s="211">
        <v>0</v>
      </c>
      <c r="J27" s="209" t="e">
        <f t="shared" si="9"/>
        <v>#DIV/0!</v>
      </c>
      <c r="K27" s="210">
        <f t="shared" si="10"/>
        <v>0</v>
      </c>
      <c r="L27" s="209" t="e">
        <f t="shared" si="11"/>
        <v>#DIV/0!</v>
      </c>
      <c r="M27" s="203">
        <v>0</v>
      </c>
    </row>
    <row r="28" spans="1:13" ht="15">
      <c r="A28" s="94" t="s">
        <v>94</v>
      </c>
      <c r="B28" s="208">
        <v>0</v>
      </c>
      <c r="C28" s="208">
        <v>0</v>
      </c>
      <c r="D28" s="208">
        <v>0</v>
      </c>
      <c r="E28" s="209" t="e">
        <f t="shared" si="6"/>
        <v>#DIV/0!</v>
      </c>
      <c r="F28" s="210">
        <f t="shared" si="7"/>
        <v>0</v>
      </c>
      <c r="G28" s="209" t="e">
        <f t="shared" si="8"/>
        <v>#DIV/0!</v>
      </c>
      <c r="H28" s="211">
        <v>0</v>
      </c>
      <c r="I28" s="211">
        <v>0</v>
      </c>
      <c r="J28" s="209" t="e">
        <f t="shared" si="9"/>
        <v>#DIV/0!</v>
      </c>
      <c r="K28" s="210">
        <f t="shared" si="10"/>
        <v>0</v>
      </c>
      <c r="L28" s="209" t="e">
        <f t="shared" si="11"/>
        <v>#DIV/0!</v>
      </c>
      <c r="M28" s="203">
        <v>0</v>
      </c>
    </row>
    <row r="29" spans="1:13" ht="24" customHeight="1" thickBot="1">
      <c r="A29" s="204" t="s">
        <v>57</v>
      </c>
      <c r="B29" s="205">
        <f>SUM(B22:B28)</f>
        <v>2</v>
      </c>
      <c r="C29" s="100">
        <f>SUM(C22:C28)</f>
        <v>2</v>
      </c>
      <c r="D29" s="100">
        <f>SUM(D22:D28)</f>
        <v>2</v>
      </c>
      <c r="E29" s="200">
        <f>D29/C29</f>
        <v>1</v>
      </c>
      <c r="F29" s="100">
        <f>SUM(F23:F28)</f>
        <v>0</v>
      </c>
      <c r="G29" s="202">
        <f>F29/C29</f>
        <v>0</v>
      </c>
      <c r="H29" s="206">
        <f>SUM(H22:H28)</f>
        <v>3</v>
      </c>
      <c r="I29" s="100">
        <f>SUM(I22:I28)</f>
        <v>2</v>
      </c>
      <c r="J29" s="202">
        <f>I29/H29</f>
        <v>0.6666666666666666</v>
      </c>
      <c r="K29" s="201">
        <f>H29-I29</f>
        <v>1</v>
      </c>
      <c r="L29" s="202">
        <f>K29/B29</f>
        <v>0.5</v>
      </c>
      <c r="M29" s="207">
        <f>SUM(M23:M28)</f>
        <v>1</v>
      </c>
    </row>
    <row r="30" spans="1:13" ht="15">
      <c r="A30" s="197"/>
      <c r="B30" s="169"/>
      <c r="C30" s="169"/>
      <c r="D30" s="169"/>
      <c r="E30" s="197"/>
      <c r="F30" s="85"/>
      <c r="G30" s="85"/>
      <c r="H30" s="85"/>
      <c r="I30" s="85"/>
      <c r="J30" s="85"/>
      <c r="K30" s="86"/>
      <c r="L30" s="85"/>
      <c r="M30" s="85"/>
    </row>
    <row r="31" spans="1:13" ht="15">
      <c r="A31" s="197"/>
      <c r="B31" s="169"/>
      <c r="C31" s="169"/>
      <c r="D31" s="169"/>
      <c r="E31" s="197"/>
      <c r="F31" s="85"/>
      <c r="G31" s="85"/>
      <c r="H31" s="85"/>
      <c r="I31" s="85"/>
      <c r="J31" s="85"/>
      <c r="K31" s="86"/>
      <c r="L31" s="85"/>
      <c r="M31" s="85"/>
    </row>
    <row r="32" spans="1:13" ht="15">
      <c r="A32" s="197"/>
      <c r="B32" s="169"/>
      <c r="C32" s="169"/>
      <c r="D32" s="169"/>
      <c r="E32" s="197"/>
      <c r="F32" s="85"/>
      <c r="G32" s="85"/>
      <c r="H32" s="85"/>
      <c r="I32" s="85"/>
      <c r="J32" s="85"/>
      <c r="K32" s="86"/>
      <c r="L32" s="85"/>
      <c r="M32" s="85"/>
    </row>
    <row r="33" spans="1:5" ht="12.75">
      <c r="A33" s="17"/>
      <c r="B33" s="15"/>
      <c r="C33" s="15"/>
      <c r="D33" s="15"/>
      <c r="E33" s="17"/>
    </row>
  </sheetData>
  <sheetProtection/>
  <mergeCells count="12">
    <mergeCell ref="H20:L20"/>
    <mergeCell ref="M20:M21"/>
    <mergeCell ref="M8:M9"/>
    <mergeCell ref="H8:L8"/>
    <mergeCell ref="A3:F3"/>
    <mergeCell ref="A4:F4"/>
    <mergeCell ref="A8:A9"/>
    <mergeCell ref="B8:B9"/>
    <mergeCell ref="C8:G8"/>
    <mergeCell ref="A20:A21"/>
    <mergeCell ref="B20:B21"/>
    <mergeCell ref="C20:G20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25" ht="12.75">
      <c r="A6" t="s">
        <v>1</v>
      </c>
      <c r="B6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Asya</cp:lastModifiedBy>
  <cp:lastPrinted>2021-08-20T05:23:25Z</cp:lastPrinted>
  <dcterms:created xsi:type="dcterms:W3CDTF">2003-05-21T15:59:57Z</dcterms:created>
  <dcterms:modified xsi:type="dcterms:W3CDTF">2022-07-12T02:34:13Z</dcterms:modified>
  <cp:category/>
  <cp:version/>
  <cp:contentType/>
  <cp:contentStatus/>
</cp:coreProperties>
</file>