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6"/>
  </bookViews>
  <sheets>
    <sheet name="Таблица № 2" sheetId="1" r:id="rId1"/>
    <sheet name="Таблица № 3" sheetId="2" r:id="rId2"/>
    <sheet name="Таблица № 4" sheetId="3" r:id="rId3"/>
    <sheet name="Таблица № 5" sheetId="4" r:id="rId4"/>
    <sheet name="Таблица № 6" sheetId="5" r:id="rId5"/>
    <sheet name="Таблица №7" sheetId="6" r:id="rId6"/>
    <sheet name="Таблица №8" sheetId="7" r:id="rId7"/>
    <sheet name="XLR_NoRangeSheet" sheetId="8" state="veryHidden" r:id="rId8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 localSheetId="0">'Таблица № 2'!#REF!</definedName>
    <definedName name="SecondSheetRange" localSheetId="1">'Таблица № 3'!#REF!</definedName>
    <definedName name="SecondSheetRange" localSheetId="2">'Таблица № 4'!#REF!</definedName>
    <definedName name="SecondSheetRange" localSheetId="3">'Таблица № 5'!#REF!</definedName>
    <definedName name="SecondSheetRange" localSheetId="4">'Таблица № 6'!#REF!</definedName>
    <definedName name="SecondSheetRange" localSheetId="5">'Таблица №7'!#REF!</definedName>
    <definedName name="SecondSheetRange" localSheetId="6">'Таблица №8'!#REF!</definedName>
    <definedName name="SecondSheetRange">#REF!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<sst xmlns="http://schemas.openxmlformats.org/spreadsheetml/2006/main" count="351" uniqueCount="120">
  <si>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</si>
  <si>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</si>
  <si>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</si>
  <si>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</si>
  <si>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408</t>
  </si>
  <si>
    <t>06-Биология</t>
  </si>
  <si>
    <t xml:space="preserve">38-Иркутская область  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</si>
  <si>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</si>
  <si>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</si>
  <si>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</si>
  <si>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</si>
  <si>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</si>
  <si>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</si>
  <si>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</si>
  <si>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</si>
  <si>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</si>
  <si>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</si>
  <si>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</si>
  <si>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</si>
  <si>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</si>
  <si>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</si>
  <si>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</si>
  <si>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</si>
  <si>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</si>
  <si>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</si>
  <si>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Образовательные учеждения</t>
  </si>
  <si>
    <t>ИТОГО</t>
  </si>
  <si>
    <t>Данные</t>
  </si>
  <si>
    <t>Предмет</t>
  </si>
  <si>
    <t>Рус</t>
  </si>
  <si>
    <t>Физ</t>
  </si>
  <si>
    <t>Хим</t>
  </si>
  <si>
    <t>Гео</t>
  </si>
  <si>
    <t>Био</t>
  </si>
  <si>
    <t>Ист</t>
  </si>
  <si>
    <t>Общ</t>
  </si>
  <si>
    <t>Англ</t>
  </si>
  <si>
    <t>Лит</t>
  </si>
  <si>
    <t>СОШ №2</t>
  </si>
  <si>
    <t>СОШ №3</t>
  </si>
  <si>
    <t>СОШ №4</t>
  </si>
  <si>
    <t>СОШ №5</t>
  </si>
  <si>
    <t>СОШ №7</t>
  </si>
  <si>
    <t>Общеобразовательные учреждения</t>
  </si>
  <si>
    <t>Гимназия</t>
  </si>
  <si>
    <t>Зарегистрированно в РБД</t>
  </si>
  <si>
    <t>Явились фактически</t>
  </si>
  <si>
    <t>% явки от общего кол-ва</t>
  </si>
  <si>
    <t>Ср. тестовый балл</t>
  </si>
  <si>
    <t>Кол-во участников ЕГЭ</t>
  </si>
  <si>
    <t>Выпускники подтвердившие освоение основных общеобразовательных программ среднего (полного) общего образования</t>
  </si>
  <si>
    <t>Кол-во</t>
  </si>
  <si>
    <t>%</t>
  </si>
  <si>
    <t>Средний тестовый балл по городу</t>
  </si>
  <si>
    <t>Средний тестовый балл по области</t>
  </si>
  <si>
    <t>Средний тестовый балл по РФ</t>
  </si>
  <si>
    <t>Кол-во участников в ОУ</t>
  </si>
  <si>
    <t>ИТОГО ПО ГОРОДУ</t>
  </si>
  <si>
    <t>Средний балл</t>
  </si>
  <si>
    <t>Максимальный балл</t>
  </si>
  <si>
    <t>Минимальный балл</t>
  </si>
  <si>
    <t>ПО городу</t>
  </si>
  <si>
    <t>о баллах участников ЕГЭ</t>
  </si>
  <si>
    <t>Минимальный проходной балл</t>
  </si>
  <si>
    <t>Русский язык</t>
  </si>
  <si>
    <t>Не набрал  мин. балл в основной день</t>
  </si>
  <si>
    <t>Подтвердил в резервный день</t>
  </si>
  <si>
    <t>Кол-во участников подтвердивших освоение программы</t>
  </si>
  <si>
    <t>% от участников ЕГЭ</t>
  </si>
  <si>
    <t>Образовательные учреждения</t>
  </si>
  <si>
    <t>Всего человеко-тестов/среднее</t>
  </si>
  <si>
    <t>Не получили аттестат</t>
  </si>
  <si>
    <t>Зарегистрированно в РИС</t>
  </si>
  <si>
    <t>о количестве участников ЕГЭ не преодолевших минимальный порог по общеобразовательным учреждениям</t>
  </si>
  <si>
    <t>ВПЛ</t>
  </si>
  <si>
    <t>Кол-во участников ЕГЭ, набравших минимальное кол-во  баллов (порог)</t>
  </si>
  <si>
    <t>Зарегистрированно в базе РИС</t>
  </si>
  <si>
    <t>Участвовали в ЕГЭ</t>
  </si>
  <si>
    <t>Мат П</t>
  </si>
  <si>
    <t>ИКТ</t>
  </si>
  <si>
    <t>ПО области</t>
  </si>
  <si>
    <t>СОШ №6</t>
  </si>
  <si>
    <t>Выпускники не подтвердившие освоение основных общеобразовательных программ среднего  общего образования</t>
  </si>
  <si>
    <t>СПО</t>
  </si>
  <si>
    <t>Информатика</t>
  </si>
  <si>
    <t>Выпускники не подтвердившие освоение основных общеобразовательных программ среднего общего образования</t>
  </si>
  <si>
    <t>Итого</t>
  </si>
  <si>
    <t>Кол-во участников не подтвердивших освоение программы</t>
  </si>
  <si>
    <t>Математика П</t>
  </si>
  <si>
    <t xml:space="preserve">СОШ №6 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</si>
  <si>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</si>
  <si>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</si>
  <si>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</si>
  <si>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</si>
  <si>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</si>
  <si>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</si>
  <si>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</si>
  <si>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ВПЛ, заочники, экстернат, УДС</t>
  </si>
  <si>
    <t>Выпускники (ТГ) подтвердившие освоение основных общеобразовательных программ среднего  общего образования</t>
  </si>
  <si>
    <t>Выпускники (ТГ) не подтвердившие освоение основных общеобразовательных программ среднего  общего образования</t>
  </si>
  <si>
    <t>Кол-во участников в ОУ (сдававших)</t>
  </si>
  <si>
    <t>Русский язык (ГВЭ)</t>
  </si>
  <si>
    <t>Математика (ГВЭ)</t>
  </si>
  <si>
    <t>о количестве выпускников 2021 г., участников ЕГЭ, зарегистрированных в РИС</t>
  </si>
  <si>
    <t>о количестве выпускников 2021 г., участников ГВЭ, зарегистрированных в РИС</t>
  </si>
  <si>
    <t>Мат Б</t>
  </si>
  <si>
    <t>ИКТ (КЕГЭ)</t>
  </si>
  <si>
    <t>Выпускники 2021 г.</t>
  </si>
  <si>
    <t>о количестве участников ГВЭ в 2021 году по городу</t>
  </si>
  <si>
    <t>о количестве участников ЕГЭ в 2021 году по городу</t>
  </si>
  <si>
    <t>о результатах ЕГЭ выпускников дневных школ в 2021 году</t>
  </si>
  <si>
    <t>о выпускниках 2021 года не подтвердивших результат по основным предметам</t>
  </si>
  <si>
    <t>о выпускниках 2021 года, не подтвердивших результат по основным предметам</t>
  </si>
  <si>
    <t>% от участников ГВЭ</t>
  </si>
  <si>
    <t>Участвовали в ГВЭ</t>
  </si>
  <si>
    <t>Математика Б</t>
  </si>
  <si>
    <t>Н/Д</t>
  </si>
  <si>
    <t>Кол-во участников ГВЭ</t>
  </si>
  <si>
    <t>В 2021м году не было пресдачи по Мат П.</t>
  </si>
  <si>
    <t>На осень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</si>
</sst>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Font="1" applyBorder="1" applyAlignment="1" quotePrefix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 quotePrefix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" fontId="0" fillId="0" borderId="14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2" fontId="2" fillId="0" borderId="15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2" fillId="0" borderId="16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textRotation="90" wrapText="1"/>
    </xf>
    <xf numFmtId="1" fontId="0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textRotation="90" wrapText="1"/>
    </xf>
    <xf numFmtId="173" fontId="0" fillId="0" borderId="10" xfId="0" applyNumberFormat="1" applyBorder="1" applyAlignment="1">
      <alignment horizontal="center"/>
    </xf>
    <xf numFmtId="0" fontId="0" fillId="32" borderId="10" xfId="0" applyFill="1" applyBorder="1" applyAlignment="1" quotePrefix="1">
      <alignment horizontal="center"/>
    </xf>
    <xf numFmtId="173" fontId="0" fillId="32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73" fontId="0" fillId="0" borderId="19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173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173" fontId="2" fillId="0" borderId="26" xfId="0" applyNumberFormat="1" applyFont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173" fontId="0" fillId="36" borderId="10" xfId="0" applyNumberFormat="1" applyFont="1" applyFill="1" applyBorder="1" applyAlignment="1">
      <alignment horizontal="center" wrapText="1"/>
    </xf>
    <xf numFmtId="173" fontId="0" fillId="36" borderId="11" xfId="0" applyNumberFormat="1" applyFont="1" applyFill="1" applyBorder="1" applyAlignment="1">
      <alignment horizontal="center" wrapText="1"/>
    </xf>
    <xf numFmtId="1" fontId="0" fillId="36" borderId="19" xfId="0" applyNumberFormat="1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 wrapText="1"/>
    </xf>
    <xf numFmtId="0" fontId="0" fillId="37" borderId="28" xfId="0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" fontId="0" fillId="36" borderId="10" xfId="0" applyNumberFormat="1" applyFont="1" applyFill="1" applyBorder="1" applyAlignment="1" quotePrefix="1">
      <alignment horizontal="center" wrapText="1"/>
    </xf>
    <xf numFmtId="1" fontId="0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" fontId="0" fillId="7" borderId="14" xfId="0" applyNumberFormat="1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36" borderId="13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72" fontId="2" fillId="0" borderId="13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8" borderId="19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0" fontId="0" fillId="39" borderId="0" xfId="0" applyFill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6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textRotation="90" wrapText="1"/>
    </xf>
    <xf numFmtId="172" fontId="2" fillId="0" borderId="37" xfId="0" applyNumberFormat="1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1" fontId="2" fillId="0" borderId="38" xfId="0" applyNumberFormat="1" applyFont="1" applyBorder="1" applyAlignment="1">
      <alignment horizontal="center" textRotation="90" wrapText="1"/>
    </xf>
    <xf numFmtId="1" fontId="2" fillId="0" borderId="40" xfId="0" applyNumberFormat="1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horizontal="center" textRotation="90" wrapText="1"/>
    </xf>
    <xf numFmtId="0" fontId="2" fillId="10" borderId="38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0" borderId="35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48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1" fontId="2" fillId="5" borderId="33" xfId="0" applyNumberFormat="1" applyFont="1" applyFill="1" applyBorder="1" applyAlignment="1">
      <alignment horizontal="center"/>
    </xf>
    <xf numFmtId="1" fontId="2" fillId="5" borderId="35" xfId="0" applyNumberFormat="1" applyFont="1" applyFill="1" applyBorder="1" applyAlignment="1">
      <alignment horizontal="center"/>
    </xf>
    <xf numFmtId="1" fontId="2" fillId="5" borderId="49" xfId="0" applyNumberFormat="1" applyFont="1" applyFill="1" applyBorder="1" applyAlignment="1">
      <alignment horizontal="center"/>
    </xf>
    <xf numFmtId="1" fontId="2" fillId="5" borderId="50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51" xfId="0" applyFont="1" applyFill="1" applyBorder="1" applyAlignment="1">
      <alignment horizontal="center" wrapText="1"/>
    </xf>
    <xf numFmtId="0" fontId="2" fillId="37" borderId="30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173" fontId="0" fillId="40" borderId="10" xfId="0" applyNumberFormat="1" applyFont="1" applyFill="1" applyBorder="1" applyAlignment="1">
      <alignment horizontal="center" wrapText="1"/>
    </xf>
    <xf numFmtId="1" fontId="0" fillId="40" borderId="10" xfId="0" applyNumberFormat="1" applyFont="1" applyFill="1" applyBorder="1" applyAlignment="1">
      <alignment horizontal="center" wrapText="1"/>
    </xf>
    <xf numFmtId="2" fontId="0" fillId="40" borderId="13" xfId="0" applyNumberFormat="1" applyFont="1" applyFill="1" applyBorder="1" applyAlignment="1">
      <alignment horizontal="center" wrapText="1"/>
    </xf>
    <xf numFmtId="0" fontId="2" fillId="40" borderId="23" xfId="0" applyFont="1" applyFill="1" applyBorder="1" applyAlignment="1" quotePrefix="1">
      <alignment horizontal="center"/>
    </xf>
    <xf numFmtId="0" fontId="0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0" xfId="0" applyFont="1" applyFill="1" applyBorder="1" applyAlignment="1" quotePrefix="1">
      <alignment horizontal="center" wrapText="1"/>
    </xf>
    <xf numFmtId="0" fontId="0" fillId="40" borderId="10" xfId="0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 textRotation="90" wrapText="1"/>
    </xf>
    <xf numFmtId="172" fontId="0" fillId="41" borderId="10" xfId="0" applyNumberFormat="1" applyFont="1" applyFill="1" applyBorder="1" applyAlignment="1">
      <alignment horizontal="center" wrapText="1"/>
    </xf>
    <xf numFmtId="1" fontId="0" fillId="41" borderId="10" xfId="0" applyNumberFormat="1" applyFont="1" applyFill="1" applyBorder="1" applyAlignment="1">
      <alignment horizontal="center" wrapText="1"/>
    </xf>
    <xf numFmtId="172" fontId="0" fillId="41" borderId="10" xfId="0" applyNumberFormat="1" applyFont="1" applyFill="1" applyBorder="1" applyAlignment="1" quotePrefix="1">
      <alignment horizontal="center" wrapText="1"/>
    </xf>
    <xf numFmtId="1" fontId="0" fillId="41" borderId="10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textRotation="90" wrapText="1"/>
    </xf>
    <xf numFmtId="1" fontId="0" fillId="7" borderId="10" xfId="0" applyNumberFormat="1" applyFont="1" applyFill="1" applyBorder="1" applyAlignment="1">
      <alignment horizontal="center" wrapText="1"/>
    </xf>
    <xf numFmtId="1" fontId="0" fillId="7" borderId="10" xfId="0" applyNumberFormat="1" applyFont="1" applyFill="1" applyBorder="1" applyAlignment="1" quotePrefix="1">
      <alignment horizontal="center" wrapText="1"/>
    </xf>
    <xf numFmtId="1" fontId="0" fillId="7" borderId="10" xfId="0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 wrapText="1"/>
    </xf>
    <xf numFmtId="173" fontId="0" fillId="14" borderId="10" xfId="0" applyNumberFormat="1" applyFont="1" applyFill="1" applyBorder="1" applyAlignment="1">
      <alignment horizontal="center" wrapText="1"/>
    </xf>
    <xf numFmtId="173" fontId="0" fillId="14" borderId="11" xfId="0" applyNumberFormat="1" applyFont="1" applyFill="1" applyBorder="1" applyAlignment="1">
      <alignment horizontal="center" wrapText="1"/>
    </xf>
    <xf numFmtId="0" fontId="0" fillId="14" borderId="14" xfId="0" applyFont="1" applyFill="1" applyBorder="1" applyAlignment="1">
      <alignment horizontal="center" wrapText="1"/>
    </xf>
    <xf numFmtId="1" fontId="0" fillId="42" borderId="10" xfId="0" applyNumberFormat="1" applyFont="1" applyFill="1" applyBorder="1" applyAlignment="1">
      <alignment horizontal="center"/>
    </xf>
    <xf numFmtId="172" fontId="0" fillId="42" borderId="10" xfId="0" applyNumberFormat="1" applyFont="1" applyFill="1" applyBorder="1" applyAlignment="1">
      <alignment horizontal="center" wrapText="1"/>
    </xf>
    <xf numFmtId="1" fontId="0" fillId="42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43" fillId="0" borderId="0" xfId="0" applyNumberFormat="1" applyFont="1" applyAlignment="1">
      <alignment horizontal="center"/>
    </xf>
    <xf numFmtId="2" fontId="2" fillId="41" borderId="10" xfId="0" applyNumberFormat="1" applyFont="1" applyFill="1" applyBorder="1" applyAlignment="1">
      <alignment horizontal="center" textRotation="90" wrapText="1"/>
    </xf>
    <xf numFmtId="2" fontId="0" fillId="41" borderId="14" xfId="0" applyNumberFormat="1" applyFont="1" applyFill="1" applyBorder="1" applyAlignment="1">
      <alignment horizontal="center" wrapText="1"/>
    </xf>
    <xf numFmtId="2" fontId="0" fillId="41" borderId="10" xfId="0" applyNumberFormat="1" applyFont="1" applyFill="1" applyBorder="1" applyAlignment="1">
      <alignment horizontal="center" wrapText="1"/>
    </xf>
    <xf numFmtId="2" fontId="0" fillId="41" borderId="10" xfId="0" applyNumberFormat="1" applyFon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1" fontId="2" fillId="36" borderId="14" xfId="0" applyNumberFormat="1" applyFont="1" applyFill="1" applyBorder="1" applyAlignment="1">
      <alignment horizontal="center" textRotation="90" wrapText="1"/>
    </xf>
    <xf numFmtId="1" fontId="0" fillId="36" borderId="14" xfId="0" applyNumberFormat="1" applyFont="1" applyFill="1" applyBorder="1" applyAlignment="1">
      <alignment horizontal="center" wrapText="1"/>
    </xf>
    <xf numFmtId="1" fontId="2" fillId="7" borderId="11" xfId="0" applyNumberFormat="1" applyFont="1" applyFill="1" applyBorder="1" applyAlignment="1">
      <alignment horizontal="center" textRotation="90" wrapText="1"/>
    </xf>
    <xf numFmtId="0" fontId="2" fillId="7" borderId="13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0" fillId="7" borderId="10" xfId="0" applyFill="1" applyBorder="1" applyAlignment="1" quotePrefix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0" fillId="43" borderId="10" xfId="0" applyFill="1" applyBorder="1" applyAlignment="1" quotePrefix="1">
      <alignment horizontal="center"/>
    </xf>
    <xf numFmtId="0" fontId="0" fillId="43" borderId="10" xfId="0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43" fillId="0" borderId="0" xfId="0" applyFont="1" applyAlignment="1">
      <alignment/>
    </xf>
    <xf numFmtId="0" fontId="2" fillId="44" borderId="10" xfId="0" applyFont="1" applyFill="1" applyBorder="1" applyAlignment="1">
      <alignment horizontal="center"/>
    </xf>
    <xf numFmtId="173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 quotePrefix="1">
      <alignment horizontal="center"/>
    </xf>
    <xf numFmtId="0" fontId="0" fillId="44" borderId="1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T3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4.75390625" style="76" customWidth="1"/>
    <col min="2" max="2" width="11.375" style="0" customWidth="1"/>
    <col min="3" max="3" width="11.00390625" style="0" customWidth="1"/>
    <col min="4" max="4" width="10.375" style="0" customWidth="1"/>
    <col min="5" max="5" width="12.375" style="0" customWidth="1"/>
    <col min="8" max="8" width="14.625" style="0" customWidth="1"/>
    <col min="13" max="13" width="12.625" style="0" customWidth="1"/>
  </cols>
  <sheetData>
    <row r="1" spans="3:9" ht="12.75" customHeight="1">
      <c r="C1" s="147">
        <v>2021</v>
      </c>
      <c r="D1" s="147"/>
      <c r="E1" s="147"/>
      <c r="F1" s="147"/>
      <c r="G1" s="147"/>
      <c r="H1" s="147"/>
      <c r="I1" s="147"/>
    </row>
    <row r="2" spans="3:9" ht="12.75" customHeight="1">
      <c r="C2" s="147"/>
      <c r="D2" s="147"/>
      <c r="E2" s="147"/>
      <c r="F2" s="147"/>
      <c r="G2" s="147"/>
      <c r="H2" s="147"/>
      <c r="I2" s="147"/>
    </row>
    <row r="3" spans="2:9" ht="12.75">
      <c r="B3" s="148" t="s">
        <v>27</v>
      </c>
      <c r="C3" s="148"/>
      <c r="D3" s="148"/>
      <c r="E3" s="148"/>
      <c r="F3" s="148"/>
      <c r="G3" s="148"/>
      <c r="H3" s="148"/>
      <c r="I3" s="148"/>
    </row>
    <row r="4" spans="2:19" ht="12.75">
      <c r="B4" s="149" t="s">
        <v>103</v>
      </c>
      <c r="C4" s="149"/>
      <c r="D4" s="149"/>
      <c r="E4" s="149"/>
      <c r="F4" s="149"/>
      <c r="G4" s="149"/>
      <c r="H4" s="149"/>
      <c r="I4" s="149"/>
      <c r="L4" s="143" t="s">
        <v>104</v>
      </c>
      <c r="M4" s="143"/>
      <c r="N4" s="143"/>
      <c r="O4" s="143"/>
      <c r="P4" s="143"/>
      <c r="Q4" s="143"/>
      <c r="R4" s="143"/>
      <c r="S4" s="143"/>
    </row>
    <row r="5" ht="12.75">
      <c r="H5" s="4"/>
    </row>
    <row r="6" spans="1:20" s="3" customFormat="1" ht="15" customHeight="1">
      <c r="A6" s="87"/>
      <c r="B6" s="136" t="s">
        <v>28</v>
      </c>
      <c r="C6" s="145" t="s">
        <v>43</v>
      </c>
      <c r="D6" s="145"/>
      <c r="E6" s="145"/>
      <c r="F6" s="145"/>
      <c r="G6" s="145"/>
      <c r="H6" s="145"/>
      <c r="I6" s="145"/>
      <c r="J6" s="136" t="s">
        <v>26</v>
      </c>
      <c r="L6" s="138" t="s">
        <v>28</v>
      </c>
      <c r="M6" s="140" t="s">
        <v>43</v>
      </c>
      <c r="N6" s="140"/>
      <c r="O6" s="140"/>
      <c r="P6" s="140"/>
      <c r="Q6" s="140"/>
      <c r="R6" s="140"/>
      <c r="S6" s="140"/>
      <c r="T6" s="141" t="s">
        <v>26</v>
      </c>
    </row>
    <row r="7" spans="1:20" s="3" customFormat="1" ht="15.75" customHeight="1">
      <c r="A7" s="87"/>
      <c r="B7" s="137"/>
      <c r="C7" s="93" t="s">
        <v>44</v>
      </c>
      <c r="D7" s="93" t="s">
        <v>38</v>
      </c>
      <c r="E7" s="93" t="s">
        <v>39</v>
      </c>
      <c r="F7" s="93" t="s">
        <v>40</v>
      </c>
      <c r="G7" s="93" t="s">
        <v>41</v>
      </c>
      <c r="H7" s="94" t="s">
        <v>89</v>
      </c>
      <c r="I7" s="93" t="s">
        <v>42</v>
      </c>
      <c r="J7" s="137"/>
      <c r="L7" s="139"/>
      <c r="M7" s="119" t="s">
        <v>44</v>
      </c>
      <c r="N7" s="119" t="s">
        <v>38</v>
      </c>
      <c r="O7" s="119" t="s">
        <v>39</v>
      </c>
      <c r="P7" s="119" t="s">
        <v>40</v>
      </c>
      <c r="Q7" s="119" t="s">
        <v>41</v>
      </c>
      <c r="R7" s="126" t="s">
        <v>89</v>
      </c>
      <c r="S7" s="119" t="s">
        <v>42</v>
      </c>
      <c r="T7" s="142"/>
    </row>
    <row r="8" spans="1:20" s="3" customFormat="1" ht="12.75">
      <c r="A8" s="87"/>
      <c r="B8" s="57" t="s">
        <v>29</v>
      </c>
      <c r="C8" s="44">
        <v>41</v>
      </c>
      <c r="D8" s="8">
        <v>41</v>
      </c>
      <c r="E8" s="8">
        <v>26</v>
      </c>
      <c r="F8" s="8">
        <v>54</v>
      </c>
      <c r="G8" s="8">
        <v>26</v>
      </c>
      <c r="H8" s="83">
        <v>12</v>
      </c>
      <c r="I8" s="13">
        <v>21</v>
      </c>
      <c r="J8" s="62">
        <f>SUM(C8:I8)</f>
        <v>221</v>
      </c>
      <c r="L8" s="111" t="s">
        <v>29</v>
      </c>
      <c r="M8" s="106">
        <v>0</v>
      </c>
      <c r="N8" s="106">
        <v>1</v>
      </c>
      <c r="O8" s="106">
        <v>3</v>
      </c>
      <c r="P8" s="106">
        <v>0</v>
      </c>
      <c r="Q8" s="106">
        <v>2</v>
      </c>
      <c r="R8" s="127">
        <v>3</v>
      </c>
      <c r="S8" s="128">
        <v>5</v>
      </c>
      <c r="T8" s="129">
        <f>SUM(M8:S8)</f>
        <v>14</v>
      </c>
    </row>
    <row r="9" spans="1:20" s="3" customFormat="1" ht="12.75">
      <c r="A9" s="87"/>
      <c r="B9" s="58" t="s">
        <v>78</v>
      </c>
      <c r="C9" s="44">
        <v>24</v>
      </c>
      <c r="D9" s="8">
        <v>35</v>
      </c>
      <c r="E9" s="8">
        <v>16</v>
      </c>
      <c r="F9" s="8">
        <v>38</v>
      </c>
      <c r="G9" s="8">
        <v>11</v>
      </c>
      <c r="H9" s="84">
        <v>5</v>
      </c>
      <c r="I9" s="13">
        <v>13</v>
      </c>
      <c r="J9" s="62">
        <f aca="true" t="shared" si="0" ref="J9:J18">SUM(C9:I9)</f>
        <v>142</v>
      </c>
      <c r="L9" s="111" t="s">
        <v>105</v>
      </c>
      <c r="M9" s="106">
        <v>0</v>
      </c>
      <c r="N9" s="106">
        <v>1</v>
      </c>
      <c r="O9" s="106">
        <v>3</v>
      </c>
      <c r="P9" s="106">
        <v>0</v>
      </c>
      <c r="Q9" s="106">
        <v>2</v>
      </c>
      <c r="R9" s="128">
        <v>3</v>
      </c>
      <c r="S9" s="128">
        <v>5</v>
      </c>
      <c r="T9" s="129">
        <f>SUM(M9:S9)</f>
        <v>14</v>
      </c>
    </row>
    <row r="10" spans="1:10" s="3" customFormat="1" ht="12.75">
      <c r="A10" s="87"/>
      <c r="B10" s="57" t="s">
        <v>30</v>
      </c>
      <c r="C10" s="44">
        <v>9</v>
      </c>
      <c r="D10" s="8">
        <v>15</v>
      </c>
      <c r="E10" s="8">
        <v>3</v>
      </c>
      <c r="F10" s="8">
        <v>18</v>
      </c>
      <c r="G10" s="8">
        <v>6</v>
      </c>
      <c r="H10" s="84">
        <v>2</v>
      </c>
      <c r="I10" s="13">
        <v>6</v>
      </c>
      <c r="J10" s="62">
        <f t="shared" si="0"/>
        <v>59</v>
      </c>
    </row>
    <row r="11" spans="1:10" s="3" customFormat="1" ht="12.75">
      <c r="A11" s="87"/>
      <c r="B11" s="58" t="s">
        <v>31</v>
      </c>
      <c r="C11" s="56">
        <v>7</v>
      </c>
      <c r="D11" s="49">
        <v>6</v>
      </c>
      <c r="E11" s="49">
        <v>5</v>
      </c>
      <c r="F11" s="49">
        <v>4</v>
      </c>
      <c r="G11" s="49">
        <v>2</v>
      </c>
      <c r="H11" s="56">
        <v>3</v>
      </c>
      <c r="I11" s="49">
        <v>1</v>
      </c>
      <c r="J11" s="62">
        <f t="shared" si="0"/>
        <v>28</v>
      </c>
    </row>
    <row r="12" spans="1:10" s="3" customFormat="1" ht="12.75">
      <c r="A12" s="87"/>
      <c r="B12" s="59" t="s">
        <v>106</v>
      </c>
      <c r="C12" s="44">
        <v>8</v>
      </c>
      <c r="D12" s="8">
        <v>14</v>
      </c>
      <c r="E12" s="8">
        <v>2</v>
      </c>
      <c r="F12" s="8">
        <v>8</v>
      </c>
      <c r="G12" s="8">
        <v>7</v>
      </c>
      <c r="H12" s="84">
        <v>2</v>
      </c>
      <c r="I12" s="13">
        <v>5</v>
      </c>
      <c r="J12" s="62">
        <f t="shared" si="0"/>
        <v>46</v>
      </c>
    </row>
    <row r="13" spans="2:10" ht="12.75">
      <c r="B13" s="59" t="s">
        <v>33</v>
      </c>
      <c r="C13" s="44">
        <v>6</v>
      </c>
      <c r="D13" s="8">
        <v>7</v>
      </c>
      <c r="E13" s="8">
        <v>5</v>
      </c>
      <c r="F13" s="8">
        <v>9</v>
      </c>
      <c r="G13" s="8">
        <v>3</v>
      </c>
      <c r="H13" s="44">
        <v>3</v>
      </c>
      <c r="I13" s="8">
        <v>3</v>
      </c>
      <c r="J13" s="62">
        <f>SUM(C13:I13)</f>
        <v>36</v>
      </c>
    </row>
    <row r="14" spans="2:10" ht="12.75">
      <c r="B14" s="59" t="s">
        <v>34</v>
      </c>
      <c r="C14" s="44">
        <v>8</v>
      </c>
      <c r="D14" s="8">
        <v>4</v>
      </c>
      <c r="E14" s="8">
        <v>3</v>
      </c>
      <c r="F14" s="8">
        <v>9</v>
      </c>
      <c r="G14" s="8">
        <v>6</v>
      </c>
      <c r="H14" s="84">
        <v>1</v>
      </c>
      <c r="I14" s="13">
        <v>1</v>
      </c>
      <c r="J14" s="62">
        <f t="shared" si="0"/>
        <v>32</v>
      </c>
    </row>
    <row r="15" spans="2:10" ht="12.75">
      <c r="B15" s="60" t="s">
        <v>32</v>
      </c>
      <c r="C15" s="52">
        <v>0</v>
      </c>
      <c r="D15" s="10">
        <v>0</v>
      </c>
      <c r="E15" s="10">
        <v>0</v>
      </c>
      <c r="F15" s="7">
        <v>1</v>
      </c>
      <c r="G15" s="7">
        <v>0</v>
      </c>
      <c r="H15" s="52">
        <v>0</v>
      </c>
      <c r="I15" s="7">
        <v>1</v>
      </c>
      <c r="J15" s="62">
        <f t="shared" si="0"/>
        <v>2</v>
      </c>
    </row>
    <row r="16" spans="2:10" ht="12.75">
      <c r="B16" s="60" t="s">
        <v>36</v>
      </c>
      <c r="C16" s="52">
        <v>8</v>
      </c>
      <c r="D16" s="7">
        <v>1</v>
      </c>
      <c r="E16" s="7">
        <v>2</v>
      </c>
      <c r="F16" s="7">
        <v>1</v>
      </c>
      <c r="G16" s="7">
        <v>1</v>
      </c>
      <c r="H16" s="85">
        <v>1</v>
      </c>
      <c r="I16" s="15">
        <v>1</v>
      </c>
      <c r="J16" s="62">
        <f t="shared" si="0"/>
        <v>15</v>
      </c>
    </row>
    <row r="17" spans="2:10" ht="12.75">
      <c r="B17" s="60" t="s">
        <v>35</v>
      </c>
      <c r="C17" s="52">
        <v>15</v>
      </c>
      <c r="D17" s="7">
        <v>13</v>
      </c>
      <c r="E17" s="7">
        <v>18</v>
      </c>
      <c r="F17" s="7">
        <v>21</v>
      </c>
      <c r="G17" s="7">
        <v>17</v>
      </c>
      <c r="H17" s="85">
        <v>7</v>
      </c>
      <c r="I17" s="15">
        <v>14</v>
      </c>
      <c r="J17" s="62">
        <f t="shared" si="0"/>
        <v>105</v>
      </c>
    </row>
    <row r="18" spans="2:10" ht="12.75">
      <c r="B18" s="60" t="s">
        <v>37</v>
      </c>
      <c r="C18" s="50">
        <v>6</v>
      </c>
      <c r="D18" s="6">
        <v>0</v>
      </c>
      <c r="E18" s="6">
        <v>1</v>
      </c>
      <c r="F18" s="6">
        <v>3</v>
      </c>
      <c r="G18" s="6">
        <v>0</v>
      </c>
      <c r="H18" s="50">
        <v>0</v>
      </c>
      <c r="I18" s="6">
        <v>1</v>
      </c>
      <c r="J18" s="63">
        <f t="shared" si="0"/>
        <v>11</v>
      </c>
    </row>
    <row r="19" spans="2:10" ht="12.75">
      <c r="B19" s="61" t="s">
        <v>26</v>
      </c>
      <c r="C19" s="86">
        <f aca="true" t="shared" si="1" ref="C19:J19">SUM(C8:C18)</f>
        <v>132</v>
      </c>
      <c r="D19" s="86">
        <f t="shared" si="1"/>
        <v>136</v>
      </c>
      <c r="E19" s="86">
        <f t="shared" si="1"/>
        <v>81</v>
      </c>
      <c r="F19" s="86">
        <f t="shared" si="1"/>
        <v>166</v>
      </c>
      <c r="G19" s="86">
        <f t="shared" si="1"/>
        <v>79</v>
      </c>
      <c r="H19" s="86">
        <f t="shared" si="1"/>
        <v>36</v>
      </c>
      <c r="I19" s="86">
        <f t="shared" si="1"/>
        <v>67</v>
      </c>
      <c r="J19" s="86">
        <f t="shared" si="1"/>
        <v>697</v>
      </c>
    </row>
    <row r="22" spans="2:7" ht="12.75">
      <c r="B22" s="145" t="s">
        <v>28</v>
      </c>
      <c r="C22" s="144" t="s">
        <v>74</v>
      </c>
      <c r="D22" s="144" t="s">
        <v>83</v>
      </c>
      <c r="E22" s="146"/>
      <c r="G22" s="144" t="s">
        <v>86</v>
      </c>
    </row>
    <row r="23" spans="2:7" ht="12.75">
      <c r="B23" s="145"/>
      <c r="C23" s="144"/>
      <c r="D23" s="144"/>
      <c r="E23" s="146"/>
      <c r="G23" s="144"/>
    </row>
    <row r="24" spans="2:14" ht="12.75">
      <c r="B24" s="8" t="s">
        <v>29</v>
      </c>
      <c r="C24" s="6">
        <v>7</v>
      </c>
      <c r="D24" s="6">
        <v>5</v>
      </c>
      <c r="E24" s="113"/>
      <c r="G24" s="6">
        <f>SUM(C24:E24)</f>
        <v>12</v>
      </c>
      <c r="K24" s="47"/>
      <c r="L24" s="47"/>
      <c r="M24" s="47"/>
      <c r="N24" s="47"/>
    </row>
    <row r="25" spans="2:14" ht="12.75">
      <c r="B25" s="49" t="s">
        <v>78</v>
      </c>
      <c r="C25" s="6">
        <v>8</v>
      </c>
      <c r="D25" s="6">
        <v>7</v>
      </c>
      <c r="E25" s="113"/>
      <c r="G25" s="6">
        <f aca="true" t="shared" si="2" ref="G25:G36">SUM(C25:E25)</f>
        <v>15</v>
      </c>
      <c r="K25" s="47"/>
      <c r="L25" s="47"/>
      <c r="M25" s="47"/>
      <c r="N25" s="47"/>
    </row>
    <row r="26" spans="2:7" ht="12.75">
      <c r="B26" s="8" t="s">
        <v>30</v>
      </c>
      <c r="C26" s="6">
        <v>4</v>
      </c>
      <c r="D26" s="6">
        <v>4</v>
      </c>
      <c r="E26" s="113"/>
      <c r="G26" s="6">
        <f t="shared" si="2"/>
        <v>8</v>
      </c>
    </row>
    <row r="27" spans="2:7" ht="12.75">
      <c r="B27" s="49" t="s">
        <v>31</v>
      </c>
      <c r="C27" s="6">
        <v>2</v>
      </c>
      <c r="D27" s="6">
        <v>3</v>
      </c>
      <c r="E27" s="113"/>
      <c r="G27" s="6">
        <f t="shared" si="2"/>
        <v>5</v>
      </c>
    </row>
    <row r="28" spans="2:7" ht="12.75">
      <c r="B28" s="48" t="s">
        <v>79</v>
      </c>
      <c r="C28" s="6">
        <v>2</v>
      </c>
      <c r="D28" s="6">
        <v>2</v>
      </c>
      <c r="E28" s="113"/>
      <c r="G28" s="6">
        <f t="shared" si="2"/>
        <v>4</v>
      </c>
    </row>
    <row r="29" spans="2:7" ht="12.75">
      <c r="B29" s="48" t="s">
        <v>33</v>
      </c>
      <c r="C29" s="6">
        <v>4</v>
      </c>
      <c r="D29" s="6">
        <v>2</v>
      </c>
      <c r="E29" s="113"/>
      <c r="G29" s="6">
        <f t="shared" si="2"/>
        <v>6</v>
      </c>
    </row>
    <row r="30" spans="2:7" ht="12.75">
      <c r="B30" s="48" t="s">
        <v>34</v>
      </c>
      <c r="C30" s="6">
        <v>3</v>
      </c>
      <c r="D30" s="6">
        <v>3</v>
      </c>
      <c r="E30" s="113"/>
      <c r="G30" s="6">
        <f t="shared" si="2"/>
        <v>6</v>
      </c>
    </row>
    <row r="31" spans="2:7" ht="12.75">
      <c r="B31" s="6" t="s">
        <v>32</v>
      </c>
      <c r="C31" s="6">
        <v>1</v>
      </c>
      <c r="D31" s="6">
        <v>0</v>
      </c>
      <c r="E31" s="113"/>
      <c r="G31" s="6">
        <f t="shared" si="2"/>
        <v>1</v>
      </c>
    </row>
    <row r="32" spans="2:7" ht="12.75">
      <c r="B32" s="6" t="s">
        <v>36</v>
      </c>
      <c r="C32" s="6">
        <v>2</v>
      </c>
      <c r="D32" s="6">
        <v>0</v>
      </c>
      <c r="E32" s="113"/>
      <c r="G32" s="6">
        <f t="shared" si="2"/>
        <v>2</v>
      </c>
    </row>
    <row r="33" spans="2:7" ht="12.75">
      <c r="B33" s="6" t="s">
        <v>35</v>
      </c>
      <c r="C33" s="6">
        <v>5</v>
      </c>
      <c r="D33" s="6">
        <v>5</v>
      </c>
      <c r="E33" s="113"/>
      <c r="G33" s="6">
        <f t="shared" si="2"/>
        <v>10</v>
      </c>
    </row>
    <row r="34" spans="2:7" ht="12.75">
      <c r="B34" s="6" t="s">
        <v>37</v>
      </c>
      <c r="C34" s="6">
        <v>0</v>
      </c>
      <c r="D34" s="6">
        <v>1</v>
      </c>
      <c r="E34" s="113"/>
      <c r="G34" s="6">
        <f t="shared" si="2"/>
        <v>1</v>
      </c>
    </row>
    <row r="35" spans="2:7" ht="12.75">
      <c r="B35" s="5"/>
      <c r="C35" s="5"/>
      <c r="D35" s="6"/>
      <c r="E35" s="113"/>
      <c r="G35" s="6"/>
    </row>
    <row r="36" spans="2:7" ht="12.75">
      <c r="B36" s="64" t="s">
        <v>26</v>
      </c>
      <c r="C36" s="65">
        <f>SUM(C24:C34)</f>
        <v>38</v>
      </c>
      <c r="D36" s="65">
        <f>SUM(D24:D34)</f>
        <v>32</v>
      </c>
      <c r="E36" s="113"/>
      <c r="G36" s="65">
        <f t="shared" si="2"/>
        <v>70</v>
      </c>
    </row>
    <row r="37" spans="3:5" ht="12.75">
      <c r="C37" s="4"/>
      <c r="D37" s="4"/>
      <c r="E37" s="4"/>
    </row>
  </sheetData>
  <sheetProtection/>
  <mergeCells count="15">
    <mergeCell ref="B22:B23"/>
    <mergeCell ref="C22:C23"/>
    <mergeCell ref="D22:D23"/>
    <mergeCell ref="E22:E23"/>
    <mergeCell ref="C1:I2"/>
    <mergeCell ref="B3:I3"/>
    <mergeCell ref="B4:I4"/>
    <mergeCell ref="B6:B7"/>
    <mergeCell ref="C6:I6"/>
    <mergeCell ref="J6:J7"/>
    <mergeCell ref="L6:L7"/>
    <mergeCell ref="M6:S6"/>
    <mergeCell ref="T6:T7"/>
    <mergeCell ref="L4:S4"/>
    <mergeCell ref="G22:G23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6.25390625" style="0" customWidth="1"/>
    <col min="2" max="2" width="10.75390625" style="0" customWidth="1"/>
    <col min="3" max="3" width="12.00390625" style="0" customWidth="1"/>
    <col min="4" max="4" width="10.75390625" style="0" customWidth="1"/>
    <col min="5" max="5" width="10.75390625" style="25" customWidth="1"/>
    <col min="6" max="7" width="10.75390625" style="0" customWidth="1"/>
    <col min="8" max="8" width="10.75390625" style="4" customWidth="1"/>
    <col min="9" max="9" width="14.625" style="0" bestFit="1" customWidth="1"/>
  </cols>
  <sheetData>
    <row r="2" spans="1:17" ht="12.75">
      <c r="A2" s="148" t="s">
        <v>27</v>
      </c>
      <c r="B2" s="148"/>
      <c r="C2" s="148"/>
      <c r="D2" s="148"/>
      <c r="E2" s="148"/>
      <c r="F2" s="148"/>
      <c r="G2" s="148"/>
      <c r="H2" s="148"/>
      <c r="J2" s="148" t="s">
        <v>27</v>
      </c>
      <c r="K2" s="148"/>
      <c r="L2" s="148"/>
      <c r="M2" s="148"/>
      <c r="N2" s="148"/>
      <c r="O2" s="148"/>
      <c r="P2" s="148"/>
      <c r="Q2" s="148"/>
    </row>
    <row r="3" spans="1:17" ht="12.75">
      <c r="A3" s="150" t="s">
        <v>109</v>
      </c>
      <c r="B3" s="150"/>
      <c r="C3" s="150"/>
      <c r="D3" s="150"/>
      <c r="E3" s="150"/>
      <c r="F3" s="150"/>
      <c r="G3" s="150"/>
      <c r="H3" s="150"/>
      <c r="J3" s="150" t="s">
        <v>108</v>
      </c>
      <c r="K3" s="150"/>
      <c r="L3" s="150"/>
      <c r="M3" s="150"/>
      <c r="N3" s="150"/>
      <c r="O3" s="150"/>
      <c r="P3" s="150"/>
      <c r="Q3" s="150"/>
    </row>
    <row r="4" spans="14:17" ht="13.5" thickBot="1">
      <c r="N4" s="25"/>
      <c r="Q4" s="4"/>
    </row>
    <row r="5" spans="1:17" ht="12.75" customHeight="1">
      <c r="A5" s="151" t="s">
        <v>28</v>
      </c>
      <c r="B5" s="153" t="s">
        <v>107</v>
      </c>
      <c r="C5" s="154"/>
      <c r="D5" s="154"/>
      <c r="E5" s="155"/>
      <c r="F5" s="153" t="s">
        <v>97</v>
      </c>
      <c r="G5" s="154"/>
      <c r="H5" s="155"/>
      <c r="I5" s="3"/>
      <c r="J5" s="151" t="s">
        <v>28</v>
      </c>
      <c r="K5" s="153" t="s">
        <v>107</v>
      </c>
      <c r="L5" s="154"/>
      <c r="M5" s="154"/>
      <c r="N5" s="156"/>
      <c r="O5" s="157"/>
      <c r="P5" s="157"/>
      <c r="Q5" s="157"/>
    </row>
    <row r="6" spans="1:17" ht="51">
      <c r="A6" s="152"/>
      <c r="B6" s="70" t="s">
        <v>72</v>
      </c>
      <c r="C6" s="55" t="s">
        <v>46</v>
      </c>
      <c r="D6" s="55" t="s">
        <v>47</v>
      </c>
      <c r="E6" s="28" t="s">
        <v>48</v>
      </c>
      <c r="F6" s="70" t="s">
        <v>45</v>
      </c>
      <c r="G6" s="55" t="s">
        <v>46</v>
      </c>
      <c r="H6" s="11" t="s">
        <v>47</v>
      </c>
      <c r="I6" s="3"/>
      <c r="J6" s="152"/>
      <c r="K6" s="70" t="s">
        <v>72</v>
      </c>
      <c r="L6" s="55" t="s">
        <v>46</v>
      </c>
      <c r="M6" s="55" t="s">
        <v>47</v>
      </c>
      <c r="N6" s="132"/>
      <c r="O6" s="33"/>
      <c r="P6" s="33"/>
      <c r="Q6" s="33"/>
    </row>
    <row r="7" spans="1:17" ht="12.75">
      <c r="A7" s="88" t="s">
        <v>29</v>
      </c>
      <c r="B7" s="82">
        <f>'Таблица № 2'!J8</f>
        <v>221</v>
      </c>
      <c r="C7" s="82">
        <v>221</v>
      </c>
      <c r="D7" s="45">
        <f>C7/B7</f>
        <v>1</v>
      </c>
      <c r="E7" s="46">
        <v>64.43</v>
      </c>
      <c r="F7" s="71">
        <f>'Таблица № 2'!G24</f>
        <v>12</v>
      </c>
      <c r="G7" s="14">
        <v>6</v>
      </c>
      <c r="H7" s="38">
        <f>G7/F7</f>
        <v>0.5</v>
      </c>
      <c r="I7" s="3"/>
      <c r="J7" s="88" t="s">
        <v>29</v>
      </c>
      <c r="K7" s="82">
        <v>14</v>
      </c>
      <c r="L7" s="82">
        <v>14</v>
      </c>
      <c r="M7" s="45">
        <f>L7/K7</f>
        <v>1</v>
      </c>
      <c r="N7" s="133"/>
      <c r="O7" s="34"/>
      <c r="P7" s="134"/>
      <c r="Q7" s="135"/>
    </row>
    <row r="8" spans="1:17" ht="12.75">
      <c r="A8" s="89" t="s">
        <v>78</v>
      </c>
      <c r="B8" s="82">
        <f>'Таблица № 2'!J9</f>
        <v>142</v>
      </c>
      <c r="C8" s="82">
        <v>141</v>
      </c>
      <c r="D8" s="45">
        <f>C8/B8</f>
        <v>0.9929577464788732</v>
      </c>
      <c r="E8" s="46">
        <v>45.14</v>
      </c>
      <c r="F8" s="71">
        <f>'Таблица № 2'!G25</f>
        <v>15</v>
      </c>
      <c r="G8" s="14">
        <v>7</v>
      </c>
      <c r="H8" s="38">
        <f aca="true" t="shared" si="0" ref="H8:H13">G8/F8</f>
        <v>0.4666666666666667</v>
      </c>
      <c r="I8" s="3"/>
      <c r="J8" s="89" t="s">
        <v>105</v>
      </c>
      <c r="K8" s="82">
        <v>14</v>
      </c>
      <c r="L8" s="82">
        <v>14</v>
      </c>
      <c r="M8" s="45">
        <f>L8/K8</f>
        <v>1</v>
      </c>
      <c r="N8" s="133"/>
      <c r="O8" s="34"/>
      <c r="P8" s="134"/>
      <c r="Q8" s="135"/>
    </row>
    <row r="9" spans="1:9" ht="12.75">
      <c r="A9" s="88" t="s">
        <v>30</v>
      </c>
      <c r="B9" s="82">
        <f>'Таблица № 2'!J10</f>
        <v>59</v>
      </c>
      <c r="C9" s="82">
        <v>59</v>
      </c>
      <c r="D9" s="45">
        <f>C9/B9</f>
        <v>1</v>
      </c>
      <c r="E9" s="46">
        <v>50.57</v>
      </c>
      <c r="F9" s="71">
        <f>'Таблица № 2'!G26</f>
        <v>8</v>
      </c>
      <c r="G9" s="14">
        <v>4</v>
      </c>
      <c r="H9" s="38">
        <f t="shared" si="0"/>
        <v>0.5</v>
      </c>
      <c r="I9" s="3"/>
    </row>
    <row r="10" spans="1:9" ht="12.75">
      <c r="A10" s="89" t="s">
        <v>31</v>
      </c>
      <c r="B10" s="82">
        <f>'Таблица № 2'!J11</f>
        <v>28</v>
      </c>
      <c r="C10" s="82">
        <v>28</v>
      </c>
      <c r="D10" s="45">
        <f aca="true" t="shared" si="1" ref="D10:D15">C10/B10</f>
        <v>1</v>
      </c>
      <c r="E10" s="46">
        <v>42.86</v>
      </c>
      <c r="F10" s="71">
        <f>'Таблица № 2'!G27</f>
        <v>5</v>
      </c>
      <c r="G10" s="14">
        <v>4</v>
      </c>
      <c r="H10" s="38">
        <f t="shared" si="0"/>
        <v>0.8</v>
      </c>
      <c r="I10" s="3"/>
    </row>
    <row r="11" spans="1:9" ht="12.75">
      <c r="A11" s="90" t="s">
        <v>84</v>
      </c>
      <c r="B11" s="82">
        <f>'Таблица № 2'!J12</f>
        <v>46</v>
      </c>
      <c r="C11" s="82">
        <v>46</v>
      </c>
      <c r="D11" s="45">
        <f t="shared" si="1"/>
        <v>1</v>
      </c>
      <c r="E11" s="46">
        <v>50.57</v>
      </c>
      <c r="F11" s="71">
        <f>'Таблица № 2'!G28</f>
        <v>4</v>
      </c>
      <c r="G11" s="14">
        <v>1</v>
      </c>
      <c r="H11" s="38">
        <f t="shared" si="0"/>
        <v>0.25</v>
      </c>
      <c r="I11" s="3"/>
    </row>
    <row r="12" spans="1:8" ht="12.75">
      <c r="A12" s="90" t="s">
        <v>33</v>
      </c>
      <c r="B12" s="82">
        <f>'Таблица № 2'!J13</f>
        <v>36</v>
      </c>
      <c r="C12" s="82">
        <v>35</v>
      </c>
      <c r="D12" s="45">
        <f t="shared" si="1"/>
        <v>0.9722222222222222</v>
      </c>
      <c r="E12" s="46">
        <v>45.57</v>
      </c>
      <c r="F12" s="71">
        <f>'Таблица № 2'!G29</f>
        <v>6</v>
      </c>
      <c r="G12" s="14">
        <v>3</v>
      </c>
      <c r="H12" s="38">
        <f t="shared" si="0"/>
        <v>0.5</v>
      </c>
    </row>
    <row r="13" spans="1:8" ht="12.75">
      <c r="A13" s="90" t="s">
        <v>34</v>
      </c>
      <c r="B13" s="82">
        <f>'Таблица № 2'!J14</f>
        <v>32</v>
      </c>
      <c r="C13" s="82">
        <v>28</v>
      </c>
      <c r="D13" s="45">
        <f t="shared" si="1"/>
        <v>0.875</v>
      </c>
      <c r="E13" s="46">
        <v>40.57</v>
      </c>
      <c r="F13" s="71">
        <f>'Таблица № 2'!G30</f>
        <v>6</v>
      </c>
      <c r="G13" s="14">
        <v>3</v>
      </c>
      <c r="H13" s="38">
        <f t="shared" si="0"/>
        <v>0.5</v>
      </c>
    </row>
    <row r="14" spans="1:8" ht="12.75">
      <c r="A14" s="91" t="s">
        <v>32</v>
      </c>
      <c r="B14" s="82">
        <f>'Таблица № 2'!J15</f>
        <v>2</v>
      </c>
      <c r="C14" s="82">
        <v>2</v>
      </c>
      <c r="D14" s="45">
        <f t="shared" si="1"/>
        <v>1</v>
      </c>
      <c r="E14" s="46">
        <v>55.5</v>
      </c>
      <c r="F14" s="131">
        <f>'Таблица № 2'!G31</f>
        <v>1</v>
      </c>
      <c r="G14" s="114">
        <v>0</v>
      </c>
      <c r="H14" s="109">
        <f>G14/F14</f>
        <v>0</v>
      </c>
    </row>
    <row r="15" spans="1:8" ht="12.75">
      <c r="A15" s="91" t="s">
        <v>36</v>
      </c>
      <c r="B15" s="82">
        <f>'Таблица № 2'!J16</f>
        <v>15</v>
      </c>
      <c r="C15" s="82">
        <v>15</v>
      </c>
      <c r="D15" s="45">
        <f t="shared" si="1"/>
        <v>1</v>
      </c>
      <c r="E15" s="79">
        <v>54.43</v>
      </c>
      <c r="F15" s="71">
        <f>'Таблица № 2'!G32</f>
        <v>2</v>
      </c>
      <c r="G15" s="14">
        <v>2</v>
      </c>
      <c r="H15" s="38">
        <f>G15/F15</f>
        <v>1</v>
      </c>
    </row>
    <row r="16" spans="1:9" ht="12.75">
      <c r="A16" s="91" t="s">
        <v>35</v>
      </c>
      <c r="B16" s="82">
        <f>'Таблица № 2'!J17</f>
        <v>105</v>
      </c>
      <c r="C16" s="82">
        <v>103</v>
      </c>
      <c r="D16" s="45">
        <f>C16/B16</f>
        <v>0.9809523809523809</v>
      </c>
      <c r="E16" s="73">
        <v>49.57</v>
      </c>
      <c r="F16" s="71">
        <f>'Таблица № 2'!G33</f>
        <v>10</v>
      </c>
      <c r="G16" s="14">
        <v>4</v>
      </c>
      <c r="H16" s="38">
        <f>G16/F16</f>
        <v>0.4</v>
      </c>
      <c r="I16" s="9"/>
    </row>
    <row r="17" spans="1:8" ht="13.5" thickBot="1">
      <c r="A17" s="92" t="s">
        <v>37</v>
      </c>
      <c r="B17" s="82">
        <f>'Таблица № 2'!J18</f>
        <v>11</v>
      </c>
      <c r="C17" s="82">
        <v>11</v>
      </c>
      <c r="D17" s="78">
        <f>C17/B17</f>
        <v>1</v>
      </c>
      <c r="E17" s="79">
        <v>63.75</v>
      </c>
      <c r="F17" s="71">
        <f>'Таблица № 2'!G34</f>
        <v>1</v>
      </c>
      <c r="G17" s="14">
        <v>0</v>
      </c>
      <c r="H17" s="38">
        <f>G17/F17</f>
        <v>0</v>
      </c>
    </row>
    <row r="18" spans="1:8" ht="26.25" thickBot="1">
      <c r="A18" s="80" t="s">
        <v>70</v>
      </c>
      <c r="B18" s="81">
        <f>SUM(B7:B17)</f>
        <v>697</v>
      </c>
      <c r="C18" s="81">
        <f>SUM(C7:C17)</f>
        <v>689</v>
      </c>
      <c r="D18" s="95">
        <f>C18/B18</f>
        <v>0.9885222381635581</v>
      </c>
      <c r="E18" s="96">
        <f>AVERAGE(E7:E17)</f>
        <v>51.17818181818182</v>
      </c>
      <c r="F18" s="81">
        <f>SUM(F7:F17)</f>
        <v>70</v>
      </c>
      <c r="G18" s="81">
        <f>SUM(G7:G17)</f>
        <v>34</v>
      </c>
      <c r="H18" s="97">
        <f>G18/F18</f>
        <v>0.4857142857142857</v>
      </c>
    </row>
  </sheetData>
  <sheetProtection/>
  <mergeCells count="10">
    <mergeCell ref="A2:H2"/>
    <mergeCell ref="A3:H3"/>
    <mergeCell ref="A5:A6"/>
    <mergeCell ref="B5:E5"/>
    <mergeCell ref="F5:H5"/>
    <mergeCell ref="J2:Q2"/>
    <mergeCell ref="J3:Q3"/>
    <mergeCell ref="J5:J6"/>
    <mergeCell ref="K5:N5"/>
    <mergeCell ref="O5:Q5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3.375" style="0" customWidth="1"/>
    <col min="2" max="2" width="6.75390625" style="0" customWidth="1"/>
    <col min="3" max="3" width="13.00390625" style="0" customWidth="1"/>
    <col min="4" max="4" width="16.75390625" style="0" customWidth="1"/>
    <col min="5" max="5" width="13.00390625" style="0" customWidth="1"/>
    <col min="6" max="6" width="16.125" style="0" customWidth="1"/>
    <col min="7" max="7" width="14.125" style="0" customWidth="1"/>
    <col min="8" max="8" width="9.375" style="23" customWidth="1"/>
    <col min="9" max="9" width="9.125" style="4" customWidth="1"/>
    <col min="10" max="10" width="10.625" style="0" customWidth="1"/>
  </cols>
  <sheetData>
    <row r="2" spans="1:10" ht="12.7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>
      <c r="A3" s="150" t="s">
        <v>110</v>
      </c>
      <c r="B3" s="150"/>
      <c r="C3" s="150"/>
      <c r="D3" s="150"/>
      <c r="E3" s="150"/>
      <c r="F3" s="150"/>
      <c r="G3" s="150"/>
      <c r="H3" s="150"/>
      <c r="I3" s="150"/>
      <c r="J3" s="150"/>
    </row>
    <row r="4" ht="13.5" thickBot="1"/>
    <row r="5" spans="1:10" ht="113.25" customHeight="1">
      <c r="A5" s="158" t="s">
        <v>28</v>
      </c>
      <c r="B5" s="159" t="s">
        <v>49</v>
      </c>
      <c r="C5" s="161" t="s">
        <v>98</v>
      </c>
      <c r="D5" s="161"/>
      <c r="E5" s="161" t="s">
        <v>99</v>
      </c>
      <c r="F5" s="161"/>
      <c r="G5" s="166" t="s">
        <v>75</v>
      </c>
      <c r="H5" s="162" t="s">
        <v>53</v>
      </c>
      <c r="I5" s="164" t="s">
        <v>54</v>
      </c>
      <c r="J5" s="124" t="s">
        <v>55</v>
      </c>
    </row>
    <row r="6" spans="1:10" ht="20.25" customHeight="1" thickBot="1">
      <c r="A6" s="158"/>
      <c r="B6" s="160"/>
      <c r="C6" s="55" t="s">
        <v>51</v>
      </c>
      <c r="D6" s="55" t="s">
        <v>52</v>
      </c>
      <c r="E6" s="55" t="s">
        <v>51</v>
      </c>
      <c r="F6" s="55" t="s">
        <v>52</v>
      </c>
      <c r="G6" s="167"/>
      <c r="H6" s="163"/>
      <c r="I6" s="165"/>
      <c r="J6" s="125"/>
    </row>
    <row r="7" spans="1:10" ht="12.75">
      <c r="A7" s="204" t="s">
        <v>29</v>
      </c>
      <c r="B7" s="204">
        <f>'Таблица № 3'!C7</f>
        <v>221</v>
      </c>
      <c r="C7" s="204">
        <f>B7-E7</f>
        <v>221</v>
      </c>
      <c r="D7" s="205">
        <f aca="true" t="shared" si="0" ref="D7:D17">C7/B7</f>
        <v>1</v>
      </c>
      <c r="E7" s="204">
        <v>0</v>
      </c>
      <c r="F7" s="205">
        <f aca="true" t="shared" si="1" ref="F7:F17">E7/B7</f>
        <v>0</v>
      </c>
      <c r="G7" s="206">
        <v>0</v>
      </c>
      <c r="H7" s="207">
        <f>'Таблица № 3'!E7</f>
        <v>64.43</v>
      </c>
      <c r="I7" s="208">
        <v>66.62</v>
      </c>
      <c r="J7" s="103"/>
    </row>
    <row r="8" spans="1:10" ht="12.75">
      <c r="A8" s="209" t="s">
        <v>78</v>
      </c>
      <c r="B8" s="204">
        <f>'Таблица № 3'!C8</f>
        <v>141</v>
      </c>
      <c r="C8" s="204">
        <f aca="true" t="shared" si="2" ref="C8:C17">B8-E8</f>
        <v>132</v>
      </c>
      <c r="D8" s="205">
        <f t="shared" si="0"/>
        <v>0.9361702127659575</v>
      </c>
      <c r="E8" s="204">
        <v>9</v>
      </c>
      <c r="F8" s="205">
        <f t="shared" si="1"/>
        <v>0.06382978723404255</v>
      </c>
      <c r="G8" s="206">
        <v>13</v>
      </c>
      <c r="H8" s="207">
        <f>'Таблица № 3'!E8</f>
        <v>45.14</v>
      </c>
      <c r="I8" s="208">
        <v>46.52</v>
      </c>
      <c r="J8" s="104"/>
    </row>
    <row r="9" spans="1:10" ht="12.75">
      <c r="A9" s="204" t="s">
        <v>30</v>
      </c>
      <c r="B9" s="204">
        <f>'Таблица № 3'!C9</f>
        <v>59</v>
      </c>
      <c r="C9" s="204">
        <f t="shared" si="2"/>
        <v>56</v>
      </c>
      <c r="D9" s="205">
        <f t="shared" si="0"/>
        <v>0.9491525423728814</v>
      </c>
      <c r="E9" s="204">
        <v>3</v>
      </c>
      <c r="F9" s="205">
        <f t="shared" si="1"/>
        <v>0.05084745762711865</v>
      </c>
      <c r="G9" s="206">
        <v>4</v>
      </c>
      <c r="H9" s="207">
        <f>'Таблица № 3'!E9</f>
        <v>50.57</v>
      </c>
      <c r="I9" s="208">
        <v>48.65</v>
      </c>
      <c r="J9" s="104"/>
    </row>
    <row r="10" spans="1:10" ht="12.75">
      <c r="A10" s="209" t="s">
        <v>31</v>
      </c>
      <c r="B10" s="204">
        <f>'Таблица № 3'!C10</f>
        <v>28</v>
      </c>
      <c r="C10" s="204">
        <f t="shared" si="2"/>
        <v>19</v>
      </c>
      <c r="D10" s="205">
        <f t="shared" si="0"/>
        <v>0.6785714285714286</v>
      </c>
      <c r="E10" s="204">
        <v>9</v>
      </c>
      <c r="F10" s="205">
        <f t="shared" si="1"/>
        <v>0.32142857142857145</v>
      </c>
      <c r="G10" s="206">
        <v>0</v>
      </c>
      <c r="H10" s="207">
        <f>'Таблица № 3'!E10</f>
        <v>42.86</v>
      </c>
      <c r="I10" s="208">
        <v>47.3</v>
      </c>
      <c r="J10" s="104"/>
    </row>
    <row r="11" spans="1:10" ht="12.75">
      <c r="A11" s="210" t="s">
        <v>84</v>
      </c>
      <c r="B11" s="204">
        <f>'Таблица № 3'!C11</f>
        <v>46</v>
      </c>
      <c r="C11" s="204">
        <f t="shared" si="2"/>
        <v>39</v>
      </c>
      <c r="D11" s="205">
        <f t="shared" si="0"/>
        <v>0.8478260869565217</v>
      </c>
      <c r="E11" s="211">
        <v>7</v>
      </c>
      <c r="F11" s="205">
        <f t="shared" si="1"/>
        <v>0.15217391304347827</v>
      </c>
      <c r="G11" s="206">
        <v>5</v>
      </c>
      <c r="H11" s="207">
        <f>'Таблица № 3'!E11</f>
        <v>50.57</v>
      </c>
      <c r="I11" s="208">
        <v>57.03</v>
      </c>
      <c r="J11" s="104"/>
    </row>
    <row r="12" spans="1:10" ht="12.75">
      <c r="A12" s="212" t="s">
        <v>33</v>
      </c>
      <c r="B12" s="204">
        <f>'Таблица № 3'!C12</f>
        <v>35</v>
      </c>
      <c r="C12" s="204">
        <f t="shared" si="2"/>
        <v>27</v>
      </c>
      <c r="D12" s="205">
        <f t="shared" si="0"/>
        <v>0.7714285714285715</v>
      </c>
      <c r="E12" s="204">
        <v>8</v>
      </c>
      <c r="F12" s="205">
        <f t="shared" si="1"/>
        <v>0.22857142857142856</v>
      </c>
      <c r="G12" s="206">
        <v>1</v>
      </c>
      <c r="H12" s="207">
        <f>'Таблица № 3'!E12</f>
        <v>45.57</v>
      </c>
      <c r="I12" s="208">
        <v>45.26</v>
      </c>
      <c r="J12" s="104"/>
    </row>
    <row r="13" spans="1:10" ht="12.75">
      <c r="A13" s="212" t="s">
        <v>34</v>
      </c>
      <c r="B13" s="204">
        <f>'Таблица № 3'!C13</f>
        <v>28</v>
      </c>
      <c r="C13" s="204">
        <f t="shared" si="2"/>
        <v>23</v>
      </c>
      <c r="D13" s="205">
        <f t="shared" si="0"/>
        <v>0.8214285714285714</v>
      </c>
      <c r="E13" s="213">
        <v>5</v>
      </c>
      <c r="F13" s="205">
        <f t="shared" si="1"/>
        <v>0.17857142857142858</v>
      </c>
      <c r="G13" s="206">
        <v>0</v>
      </c>
      <c r="H13" s="207">
        <f>'Таблица № 3'!E13</f>
        <v>40.57</v>
      </c>
      <c r="I13" s="208">
        <v>48.94</v>
      </c>
      <c r="J13" s="104"/>
    </row>
    <row r="14" spans="1:10" ht="12.75">
      <c r="A14" s="214" t="s">
        <v>32</v>
      </c>
      <c r="B14" s="204">
        <f>'Таблица № 3'!C14</f>
        <v>2</v>
      </c>
      <c r="C14" s="204">
        <f t="shared" si="2"/>
        <v>2</v>
      </c>
      <c r="D14" s="205">
        <f t="shared" si="0"/>
        <v>1</v>
      </c>
      <c r="E14" s="213">
        <v>0</v>
      </c>
      <c r="F14" s="205">
        <f t="shared" si="1"/>
        <v>0</v>
      </c>
      <c r="G14" s="206">
        <v>0</v>
      </c>
      <c r="H14" s="207">
        <f>'Таблица № 3'!E14</f>
        <v>55.5</v>
      </c>
      <c r="I14" s="208">
        <v>57.39</v>
      </c>
      <c r="J14" s="104"/>
    </row>
    <row r="15" spans="1:10" ht="12.75">
      <c r="A15" s="214" t="s">
        <v>36</v>
      </c>
      <c r="B15" s="204">
        <f>'Таблица № 3'!C15</f>
        <v>15</v>
      </c>
      <c r="C15" s="204">
        <f t="shared" si="2"/>
        <v>14</v>
      </c>
      <c r="D15" s="205">
        <f t="shared" si="0"/>
        <v>0.9333333333333333</v>
      </c>
      <c r="E15" s="215">
        <v>1</v>
      </c>
      <c r="F15" s="205">
        <f t="shared" si="1"/>
        <v>0.06666666666666667</v>
      </c>
      <c r="G15" s="206">
        <v>0</v>
      </c>
      <c r="H15" s="207">
        <f>'Таблица № 3'!E15</f>
        <v>54.43</v>
      </c>
      <c r="I15" s="208">
        <v>70</v>
      </c>
      <c r="J15" s="104"/>
    </row>
    <row r="16" spans="1:10" ht="12.75">
      <c r="A16" s="214" t="s">
        <v>35</v>
      </c>
      <c r="B16" s="204">
        <f>'Таблица № 3'!C16</f>
        <v>103</v>
      </c>
      <c r="C16" s="204">
        <f t="shared" si="2"/>
        <v>75</v>
      </c>
      <c r="D16" s="205">
        <f t="shared" si="0"/>
        <v>0.7281553398058253</v>
      </c>
      <c r="E16" s="215">
        <v>28</v>
      </c>
      <c r="F16" s="205">
        <f>E16/B16</f>
        <v>0.27184466019417475</v>
      </c>
      <c r="G16" s="214">
        <v>2</v>
      </c>
      <c r="H16" s="207">
        <f>'Таблица № 3'!E16</f>
        <v>49.57</v>
      </c>
      <c r="I16" s="208">
        <v>52.72</v>
      </c>
      <c r="J16" s="105"/>
    </row>
    <row r="17" spans="1:10" ht="12.75">
      <c r="A17" s="214" t="s">
        <v>37</v>
      </c>
      <c r="B17" s="204">
        <f>'Таблица № 3'!C17</f>
        <v>11</v>
      </c>
      <c r="C17" s="204">
        <f t="shared" si="2"/>
        <v>11</v>
      </c>
      <c r="D17" s="205">
        <f t="shared" si="0"/>
        <v>1</v>
      </c>
      <c r="E17" s="213">
        <v>0</v>
      </c>
      <c r="F17" s="205">
        <f t="shared" si="1"/>
        <v>0</v>
      </c>
      <c r="G17" s="206">
        <v>0</v>
      </c>
      <c r="H17" s="207">
        <f>'Таблица № 3'!E17</f>
        <v>63.75</v>
      </c>
      <c r="I17" s="208">
        <v>60.95</v>
      </c>
      <c r="J17" s="104"/>
    </row>
  </sheetData>
  <sheetProtection/>
  <mergeCells count="10">
    <mergeCell ref="A2:J2"/>
    <mergeCell ref="A3:J3"/>
    <mergeCell ref="A5:A6"/>
    <mergeCell ref="B5:B6"/>
    <mergeCell ref="C5:D5"/>
    <mergeCell ref="E5:F5"/>
    <mergeCell ref="H5:H6"/>
    <mergeCell ref="I5:I6"/>
    <mergeCell ref="G5:G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7"/>
  <sheetViews>
    <sheetView zoomScale="85" zoomScaleNormal="85" zoomScalePageLayoutView="0" workbookViewId="0" topLeftCell="A1">
      <pane xSplit="1" topLeftCell="D1" activePane="topRight" state="frozen"/>
      <selection pane="topLeft" activeCell="A4" sqref="A4"/>
      <selection pane="topRight" activeCell="B2" sqref="B2:AJ2"/>
    </sheetView>
  </sheetViews>
  <sheetFormatPr defaultColWidth="9.00390625" defaultRowHeight="12.75"/>
  <cols>
    <col min="1" max="1" width="11.875" style="0" customWidth="1"/>
    <col min="2" max="2" width="6.125" style="0" customWidth="1"/>
    <col min="3" max="3" width="7.75390625" style="0" customWidth="1"/>
    <col min="4" max="4" width="7.75390625" style="25" customWidth="1"/>
    <col min="5" max="5" width="7.75390625" style="0" customWidth="1"/>
    <col min="6" max="6" width="7.75390625" style="25" customWidth="1"/>
    <col min="7" max="7" width="7.75390625" style="18" customWidth="1"/>
    <col min="8" max="8" width="7.75390625" style="0" customWidth="1"/>
    <col min="9" max="9" width="7.75390625" style="25" customWidth="1"/>
    <col min="10" max="10" width="7.75390625" style="0" customWidth="1"/>
    <col min="11" max="11" width="7.75390625" style="25" customWidth="1"/>
    <col min="12" max="12" width="7.75390625" style="20" customWidth="1"/>
    <col min="13" max="13" width="7.75390625" style="0" customWidth="1"/>
    <col min="14" max="14" width="7.75390625" style="25" customWidth="1"/>
    <col min="15" max="15" width="7.75390625" style="9" customWidth="1"/>
    <col min="16" max="16" width="7.75390625" style="25" customWidth="1"/>
    <col min="17" max="17" width="7.75390625" style="18" customWidth="1"/>
    <col min="18" max="18" width="7.75390625" style="0" customWidth="1"/>
    <col min="19" max="19" width="7.75390625" style="25" customWidth="1"/>
    <col min="20" max="20" width="7.75390625" style="0" customWidth="1"/>
    <col min="21" max="21" width="7.75390625" style="25" customWidth="1"/>
    <col min="22" max="22" width="7.75390625" style="18" customWidth="1"/>
    <col min="23" max="23" width="7.75390625" style="0" customWidth="1"/>
    <col min="24" max="24" width="8.875" style="25" customWidth="1"/>
    <col min="25" max="25" width="7.75390625" style="0" customWidth="1"/>
    <col min="26" max="26" width="7.75390625" style="25" customWidth="1"/>
    <col min="27" max="27" width="7.75390625" style="18" customWidth="1"/>
    <col min="28" max="28" width="7.75390625" style="0" customWidth="1"/>
    <col min="29" max="29" width="7.75390625" style="25" customWidth="1"/>
    <col min="30" max="30" width="7.75390625" style="0" customWidth="1"/>
    <col min="31" max="31" width="7.75390625" style="25" customWidth="1"/>
    <col min="32" max="32" width="7.75390625" style="18" customWidth="1"/>
    <col min="33" max="33" width="7.625" style="0" customWidth="1"/>
    <col min="34" max="34" width="7.75390625" style="25" customWidth="1"/>
    <col min="35" max="35" width="7.75390625" style="0" customWidth="1"/>
    <col min="36" max="36" width="8.00390625" style="25" customWidth="1"/>
  </cols>
  <sheetData>
    <row r="1" spans="14:24" ht="23.25">
      <c r="N1" s="147">
        <v>2021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36" ht="12.75">
      <c r="A2" s="16"/>
      <c r="B2" s="148" t="s">
        <v>27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6" ht="13.5" thickBot="1">
      <c r="A3" s="43"/>
      <c r="B3" s="171" t="s">
        <v>73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41" s="9" customFormat="1" ht="13.5" thickBot="1">
      <c r="A4" s="21"/>
      <c r="B4" s="179" t="s">
        <v>44</v>
      </c>
      <c r="C4" s="180"/>
      <c r="D4" s="180"/>
      <c r="E4" s="180"/>
      <c r="F4" s="181"/>
      <c r="G4" s="174" t="s">
        <v>38</v>
      </c>
      <c r="H4" s="175"/>
      <c r="I4" s="175"/>
      <c r="J4" s="175"/>
      <c r="K4" s="176"/>
      <c r="L4" s="174" t="s">
        <v>39</v>
      </c>
      <c r="M4" s="175"/>
      <c r="N4" s="175"/>
      <c r="O4" s="175"/>
      <c r="P4" s="176"/>
      <c r="Q4" s="174" t="s">
        <v>40</v>
      </c>
      <c r="R4" s="175"/>
      <c r="S4" s="175"/>
      <c r="T4" s="175"/>
      <c r="U4" s="176"/>
      <c r="V4" s="174" t="s">
        <v>41</v>
      </c>
      <c r="W4" s="175"/>
      <c r="X4" s="175"/>
      <c r="Y4" s="175"/>
      <c r="Z4" s="176"/>
      <c r="AA4" s="174" t="s">
        <v>89</v>
      </c>
      <c r="AB4" s="175"/>
      <c r="AC4" s="175"/>
      <c r="AD4" s="175"/>
      <c r="AE4" s="176"/>
      <c r="AF4" s="174" t="s">
        <v>42</v>
      </c>
      <c r="AG4" s="175"/>
      <c r="AH4" s="175"/>
      <c r="AI4" s="175"/>
      <c r="AJ4" s="176"/>
      <c r="AK4" s="183" t="s">
        <v>57</v>
      </c>
      <c r="AL4" s="184"/>
      <c r="AM4" s="184"/>
      <c r="AN4" s="184"/>
      <c r="AO4" s="185"/>
    </row>
    <row r="5" spans="1:41" s="3" customFormat="1" ht="217.5" customHeight="1">
      <c r="A5" s="177" t="s">
        <v>28</v>
      </c>
      <c r="B5" s="164" t="s">
        <v>56</v>
      </c>
      <c r="C5" s="170" t="s">
        <v>50</v>
      </c>
      <c r="D5" s="170"/>
      <c r="E5" s="170" t="s">
        <v>85</v>
      </c>
      <c r="F5" s="173"/>
      <c r="G5" s="168" t="s">
        <v>100</v>
      </c>
      <c r="H5" s="170" t="s">
        <v>50</v>
      </c>
      <c r="I5" s="170"/>
      <c r="J5" s="170" t="s">
        <v>85</v>
      </c>
      <c r="K5" s="173"/>
      <c r="L5" s="168" t="s">
        <v>100</v>
      </c>
      <c r="M5" s="170" t="s">
        <v>50</v>
      </c>
      <c r="N5" s="170"/>
      <c r="O5" s="170" t="s">
        <v>85</v>
      </c>
      <c r="P5" s="173"/>
      <c r="Q5" s="168" t="s">
        <v>100</v>
      </c>
      <c r="R5" s="170" t="s">
        <v>50</v>
      </c>
      <c r="S5" s="170"/>
      <c r="T5" s="170" t="s">
        <v>85</v>
      </c>
      <c r="U5" s="173"/>
      <c r="V5" s="168" t="s">
        <v>100</v>
      </c>
      <c r="W5" s="170" t="s">
        <v>50</v>
      </c>
      <c r="X5" s="170"/>
      <c r="Y5" s="170" t="s">
        <v>85</v>
      </c>
      <c r="Z5" s="173"/>
      <c r="AA5" s="168" t="s">
        <v>100</v>
      </c>
      <c r="AB5" s="170" t="s">
        <v>50</v>
      </c>
      <c r="AC5" s="170"/>
      <c r="AD5" s="170" t="s">
        <v>85</v>
      </c>
      <c r="AE5" s="173"/>
      <c r="AF5" s="168" t="s">
        <v>100</v>
      </c>
      <c r="AG5" s="170" t="s">
        <v>50</v>
      </c>
      <c r="AH5" s="170"/>
      <c r="AI5" s="170" t="s">
        <v>82</v>
      </c>
      <c r="AJ5" s="173"/>
      <c r="AK5" s="168" t="s">
        <v>100</v>
      </c>
      <c r="AL5" s="186" t="s">
        <v>50</v>
      </c>
      <c r="AM5" s="188"/>
      <c r="AN5" s="186" t="s">
        <v>85</v>
      </c>
      <c r="AO5" s="187"/>
    </row>
    <row r="6" spans="1:41" s="3" customFormat="1" ht="26.25" customHeight="1">
      <c r="A6" s="177"/>
      <c r="B6" s="178"/>
      <c r="C6" s="54" t="s">
        <v>51</v>
      </c>
      <c r="D6" s="24" t="s">
        <v>52</v>
      </c>
      <c r="E6" s="54" t="s">
        <v>51</v>
      </c>
      <c r="F6" s="26" t="s">
        <v>52</v>
      </c>
      <c r="G6" s="169"/>
      <c r="H6" s="55" t="s">
        <v>51</v>
      </c>
      <c r="I6" s="27" t="s">
        <v>52</v>
      </c>
      <c r="J6" s="55" t="s">
        <v>51</v>
      </c>
      <c r="K6" s="28" t="s">
        <v>52</v>
      </c>
      <c r="L6" s="169"/>
      <c r="M6" s="55" t="s">
        <v>51</v>
      </c>
      <c r="N6" s="27" t="s">
        <v>52</v>
      </c>
      <c r="O6" s="55" t="s">
        <v>51</v>
      </c>
      <c r="P6" s="28" t="s">
        <v>52</v>
      </c>
      <c r="Q6" s="169"/>
      <c r="R6" s="55" t="s">
        <v>51</v>
      </c>
      <c r="S6" s="27" t="s">
        <v>52</v>
      </c>
      <c r="T6" s="55" t="s">
        <v>51</v>
      </c>
      <c r="U6" s="28" t="s">
        <v>52</v>
      </c>
      <c r="V6" s="169"/>
      <c r="W6" s="55" t="s">
        <v>51</v>
      </c>
      <c r="X6" s="27" t="s">
        <v>52</v>
      </c>
      <c r="Y6" s="55" t="s">
        <v>51</v>
      </c>
      <c r="Z6" s="28" t="s">
        <v>52</v>
      </c>
      <c r="AA6" s="169"/>
      <c r="AB6" s="55" t="s">
        <v>51</v>
      </c>
      <c r="AC6" s="27" t="s">
        <v>52</v>
      </c>
      <c r="AD6" s="55" t="s">
        <v>51</v>
      </c>
      <c r="AE6" s="28" t="s">
        <v>52</v>
      </c>
      <c r="AF6" s="169"/>
      <c r="AG6" s="55" t="s">
        <v>51</v>
      </c>
      <c r="AH6" s="27" t="s">
        <v>52</v>
      </c>
      <c r="AI6" s="55" t="s">
        <v>51</v>
      </c>
      <c r="AJ6" s="28" t="s">
        <v>52</v>
      </c>
      <c r="AK6" s="169"/>
      <c r="AL6" s="55" t="s">
        <v>51</v>
      </c>
      <c r="AM6" s="27" t="s">
        <v>52</v>
      </c>
      <c r="AN6" s="55" t="s">
        <v>51</v>
      </c>
      <c r="AO6" s="28" t="s">
        <v>52</v>
      </c>
    </row>
    <row r="7" spans="1:41" s="74" customFormat="1" ht="13.5" customHeight="1">
      <c r="A7" s="106" t="s">
        <v>29</v>
      </c>
      <c r="B7" s="107">
        <f>'Таблица № 2'!C8</f>
        <v>41</v>
      </c>
      <c r="C7" s="106">
        <v>41</v>
      </c>
      <c r="D7" s="108">
        <f aca="true" t="shared" si="0" ref="D7:D13">C7/B7</f>
        <v>1</v>
      </c>
      <c r="E7" s="106">
        <f aca="true" t="shared" si="1" ref="E7:E13">B7-C7</f>
        <v>0</v>
      </c>
      <c r="F7" s="109">
        <f aca="true" t="shared" si="2" ref="F7:F13">E7/B7</f>
        <v>0</v>
      </c>
      <c r="G7" s="107">
        <f>'Таблица № 2'!D8</f>
        <v>41</v>
      </c>
      <c r="H7" s="106">
        <v>41</v>
      </c>
      <c r="I7" s="108">
        <f>H7/G7</f>
        <v>1</v>
      </c>
      <c r="J7" s="106">
        <f>G7-H7</f>
        <v>0</v>
      </c>
      <c r="K7" s="109">
        <f>J7/G7</f>
        <v>0</v>
      </c>
      <c r="L7" s="107">
        <f>'Таблица № 2'!E8</f>
        <v>26</v>
      </c>
      <c r="M7" s="106">
        <v>26</v>
      </c>
      <c r="N7" s="108">
        <f>M7/L7</f>
        <v>1</v>
      </c>
      <c r="O7" s="106">
        <f>L7-M7</f>
        <v>0</v>
      </c>
      <c r="P7" s="109">
        <f>O7/L7</f>
        <v>0</v>
      </c>
      <c r="Q7" s="107">
        <f>'Таблица № 2'!F8</f>
        <v>54</v>
      </c>
      <c r="R7" s="106">
        <v>54</v>
      </c>
      <c r="S7" s="108">
        <f>R7/Q7</f>
        <v>1</v>
      </c>
      <c r="T7" s="106">
        <f>Q7-R7</f>
        <v>0</v>
      </c>
      <c r="U7" s="109">
        <f>T7/Q7</f>
        <v>0</v>
      </c>
      <c r="V7" s="107">
        <f>'Таблица № 2'!G8</f>
        <v>26</v>
      </c>
      <c r="W7" s="106">
        <v>26</v>
      </c>
      <c r="X7" s="108">
        <f>W7/V7</f>
        <v>1</v>
      </c>
      <c r="Y7" s="106">
        <f>V7-W7</f>
        <v>0</v>
      </c>
      <c r="Z7" s="109">
        <f>Y7/V7</f>
        <v>0</v>
      </c>
      <c r="AA7" s="107">
        <f>'Таблица № 2'!H8</f>
        <v>12</v>
      </c>
      <c r="AB7" s="106">
        <v>12</v>
      </c>
      <c r="AC7" s="108">
        <f>AB7/AA7</f>
        <v>1</v>
      </c>
      <c r="AD7" s="106">
        <f>AA7-AB7</f>
        <v>0</v>
      </c>
      <c r="AE7" s="109">
        <f>AD7/AA7</f>
        <v>0</v>
      </c>
      <c r="AF7" s="107">
        <f>'Таблица № 2'!I8</f>
        <v>21</v>
      </c>
      <c r="AG7" s="106">
        <v>21</v>
      </c>
      <c r="AH7" s="108">
        <f>AG7/AF7</f>
        <v>1</v>
      </c>
      <c r="AI7" s="106">
        <f>AF7-AG7</f>
        <v>0</v>
      </c>
      <c r="AJ7" s="109">
        <f>AI7/AF7</f>
        <v>0</v>
      </c>
      <c r="AK7" s="110">
        <f>B7+G7+L7+Q7+V7+AA7+AF7</f>
        <v>221</v>
      </c>
      <c r="AL7" s="110">
        <f>C7+H7+M7+R7+W7+AB7+AG7</f>
        <v>221</v>
      </c>
      <c r="AM7" s="108">
        <f aca="true" t="shared" si="3" ref="AM7:AM17">AL7/AK7</f>
        <v>1</v>
      </c>
      <c r="AN7" s="110">
        <f aca="true" t="shared" si="4" ref="AN7:AN17">SUM(E7,J7,O7,T7,Y7,AD7,AI7)</f>
        <v>0</v>
      </c>
      <c r="AO7" s="109">
        <f aca="true" t="shared" si="5" ref="AO7:AO17">AN7/AK7</f>
        <v>0</v>
      </c>
    </row>
    <row r="8" spans="1:41" s="74" customFormat="1" ht="12.75">
      <c r="A8" s="111" t="s">
        <v>78</v>
      </c>
      <c r="B8" s="107">
        <f>'Таблица № 2'!C9</f>
        <v>24</v>
      </c>
      <c r="C8" s="106">
        <v>23</v>
      </c>
      <c r="D8" s="108">
        <f t="shared" si="0"/>
        <v>0.9583333333333334</v>
      </c>
      <c r="E8" s="106">
        <f t="shared" si="1"/>
        <v>1</v>
      </c>
      <c r="F8" s="109">
        <f t="shared" si="2"/>
        <v>0.041666666666666664</v>
      </c>
      <c r="G8" s="107">
        <f>'Таблица № 2'!D9</f>
        <v>35</v>
      </c>
      <c r="H8" s="106">
        <v>35</v>
      </c>
      <c r="I8" s="108">
        <f aca="true" t="shared" si="6" ref="I8:I17">H8/G8</f>
        <v>1</v>
      </c>
      <c r="J8" s="106">
        <f aca="true" t="shared" si="7" ref="J8:J17">G8-H8</f>
        <v>0</v>
      </c>
      <c r="K8" s="109">
        <f aca="true" t="shared" si="8" ref="K8:K17">J8/G8</f>
        <v>0</v>
      </c>
      <c r="L8" s="107">
        <f>'Таблица № 2'!E9</f>
        <v>16</v>
      </c>
      <c r="M8" s="106">
        <v>15</v>
      </c>
      <c r="N8" s="108">
        <f>M8/L8</f>
        <v>0.9375</v>
      </c>
      <c r="O8" s="106">
        <f aca="true" t="shared" si="9" ref="O8:O17">L8-M8</f>
        <v>1</v>
      </c>
      <c r="P8" s="109">
        <f aca="true" t="shared" si="10" ref="P8:P17">O8/L8</f>
        <v>0.0625</v>
      </c>
      <c r="Q8" s="107">
        <v>37</v>
      </c>
      <c r="R8" s="106">
        <v>35</v>
      </c>
      <c r="S8" s="108">
        <f aca="true" t="shared" si="11" ref="S8:S17">R8/Q8</f>
        <v>0.9459459459459459</v>
      </c>
      <c r="T8" s="106">
        <f aca="true" t="shared" si="12" ref="T8:T17">Q8-R8</f>
        <v>2</v>
      </c>
      <c r="U8" s="109">
        <f aca="true" t="shared" si="13" ref="U8:U17">T8/Q8</f>
        <v>0.05405405405405406</v>
      </c>
      <c r="V8" s="107">
        <f>'Таблица № 2'!G9</f>
        <v>11</v>
      </c>
      <c r="W8" s="106">
        <v>11</v>
      </c>
      <c r="X8" s="108">
        <f aca="true" t="shared" si="14" ref="X8:X17">W8/V8</f>
        <v>1</v>
      </c>
      <c r="Y8" s="106">
        <f aca="true" t="shared" si="15" ref="Y8:Y17">V8-W8</f>
        <v>0</v>
      </c>
      <c r="Z8" s="109">
        <f aca="true" t="shared" si="16" ref="Z8:Z17">Y8/V8</f>
        <v>0</v>
      </c>
      <c r="AA8" s="107">
        <f>'Таблица № 2'!H9</f>
        <v>5</v>
      </c>
      <c r="AB8" s="106">
        <v>4</v>
      </c>
      <c r="AC8" s="108">
        <f aca="true" t="shared" si="17" ref="AC8:AC17">AB8/AA8</f>
        <v>0.8</v>
      </c>
      <c r="AD8" s="106">
        <f aca="true" t="shared" si="18" ref="AD8:AD17">AA8-AB8</f>
        <v>1</v>
      </c>
      <c r="AE8" s="109">
        <f aca="true" t="shared" si="19" ref="AE8:AE17">AD8/AA8</f>
        <v>0.2</v>
      </c>
      <c r="AF8" s="107">
        <f>'Таблица № 2'!I9</f>
        <v>13</v>
      </c>
      <c r="AG8" s="106">
        <v>9</v>
      </c>
      <c r="AH8" s="108">
        <f aca="true" t="shared" si="20" ref="AH8:AH17">AG8/AF8</f>
        <v>0.6923076923076923</v>
      </c>
      <c r="AI8" s="106">
        <f aca="true" t="shared" si="21" ref="AI8:AI17">AF8-AG8</f>
        <v>4</v>
      </c>
      <c r="AJ8" s="109">
        <f aca="true" t="shared" si="22" ref="AJ8:AJ17">AI8/AF8</f>
        <v>0.3076923076923077</v>
      </c>
      <c r="AK8" s="110">
        <f aca="true" t="shared" si="23" ref="AK8:AK17">B8+G8+L8+Q8+V8+AA8+AF8</f>
        <v>141</v>
      </c>
      <c r="AL8" s="110">
        <f aca="true" t="shared" si="24" ref="AL8:AL17">C8+H8+M8+R8+W8+AB8+AG8</f>
        <v>132</v>
      </c>
      <c r="AM8" s="108">
        <f t="shared" si="3"/>
        <v>0.9361702127659575</v>
      </c>
      <c r="AN8" s="110">
        <f t="shared" si="4"/>
        <v>9</v>
      </c>
      <c r="AO8" s="109">
        <f t="shared" si="5"/>
        <v>0.06382978723404255</v>
      </c>
    </row>
    <row r="9" spans="1:41" s="74" customFormat="1" ht="12.75">
      <c r="A9" s="106" t="s">
        <v>30</v>
      </c>
      <c r="B9" s="107">
        <f>'Таблица № 2'!C10</f>
        <v>9</v>
      </c>
      <c r="C9" s="106">
        <v>9</v>
      </c>
      <c r="D9" s="108">
        <f t="shared" si="0"/>
        <v>1</v>
      </c>
      <c r="E9" s="106">
        <f t="shared" si="1"/>
        <v>0</v>
      </c>
      <c r="F9" s="109">
        <f t="shared" si="2"/>
        <v>0</v>
      </c>
      <c r="G9" s="107">
        <f>'Таблица № 2'!D10</f>
        <v>15</v>
      </c>
      <c r="H9" s="106">
        <v>15</v>
      </c>
      <c r="I9" s="108">
        <f t="shared" si="6"/>
        <v>1</v>
      </c>
      <c r="J9" s="106">
        <f t="shared" si="7"/>
        <v>0</v>
      </c>
      <c r="K9" s="109">
        <f t="shared" si="8"/>
        <v>0</v>
      </c>
      <c r="L9" s="107">
        <v>2</v>
      </c>
      <c r="M9" s="106">
        <v>2</v>
      </c>
      <c r="N9" s="108">
        <f aca="true" t="shared" si="25" ref="N9:N17">M9/L9</f>
        <v>1</v>
      </c>
      <c r="O9" s="106">
        <f t="shared" si="9"/>
        <v>0</v>
      </c>
      <c r="P9" s="109">
        <f t="shared" si="10"/>
        <v>0</v>
      </c>
      <c r="Q9" s="107">
        <v>18</v>
      </c>
      <c r="R9" s="106">
        <v>18</v>
      </c>
      <c r="S9" s="108">
        <f t="shared" si="11"/>
        <v>1</v>
      </c>
      <c r="T9" s="106">
        <f t="shared" si="12"/>
        <v>0</v>
      </c>
      <c r="U9" s="109">
        <f t="shared" si="13"/>
        <v>0</v>
      </c>
      <c r="V9" s="107">
        <f>'Таблица № 2'!G10</f>
        <v>6</v>
      </c>
      <c r="W9" s="106">
        <v>6</v>
      </c>
      <c r="X9" s="108">
        <f t="shared" si="14"/>
        <v>1</v>
      </c>
      <c r="Y9" s="106">
        <f t="shared" si="15"/>
        <v>0</v>
      </c>
      <c r="Z9" s="109">
        <f t="shared" si="16"/>
        <v>0</v>
      </c>
      <c r="AA9" s="107">
        <f>'Таблица № 2'!H10</f>
        <v>2</v>
      </c>
      <c r="AB9" s="106">
        <v>2</v>
      </c>
      <c r="AC9" s="108">
        <f t="shared" si="17"/>
        <v>1</v>
      </c>
      <c r="AD9" s="106">
        <f t="shared" si="18"/>
        <v>0</v>
      </c>
      <c r="AE9" s="109">
        <f t="shared" si="19"/>
        <v>0</v>
      </c>
      <c r="AF9" s="107">
        <f>'Таблица № 2'!I10</f>
        <v>6</v>
      </c>
      <c r="AG9" s="106">
        <v>3</v>
      </c>
      <c r="AH9" s="108">
        <f t="shared" si="20"/>
        <v>0.5</v>
      </c>
      <c r="AI9" s="106">
        <f t="shared" si="21"/>
        <v>3</v>
      </c>
      <c r="AJ9" s="109">
        <f t="shared" si="22"/>
        <v>0.5</v>
      </c>
      <c r="AK9" s="110">
        <f t="shared" si="23"/>
        <v>58</v>
      </c>
      <c r="AL9" s="110">
        <f t="shared" si="24"/>
        <v>55</v>
      </c>
      <c r="AM9" s="108">
        <f t="shared" si="3"/>
        <v>0.9482758620689655</v>
      </c>
      <c r="AN9" s="110">
        <f t="shared" si="4"/>
        <v>3</v>
      </c>
      <c r="AO9" s="109">
        <f t="shared" si="5"/>
        <v>0.05172413793103448</v>
      </c>
    </row>
    <row r="10" spans="1:41" s="74" customFormat="1" ht="12.75">
      <c r="A10" s="111" t="s">
        <v>31</v>
      </c>
      <c r="B10" s="107">
        <f>'Таблица № 2'!C11</f>
        <v>7</v>
      </c>
      <c r="C10" s="106">
        <v>7</v>
      </c>
      <c r="D10" s="108">
        <f t="shared" si="0"/>
        <v>1</v>
      </c>
      <c r="E10" s="106">
        <f t="shared" si="1"/>
        <v>0</v>
      </c>
      <c r="F10" s="109">
        <f t="shared" si="2"/>
        <v>0</v>
      </c>
      <c r="G10" s="107">
        <f>'Таблица № 2'!D11</f>
        <v>6</v>
      </c>
      <c r="H10" s="106">
        <v>5</v>
      </c>
      <c r="I10" s="108">
        <f t="shared" si="6"/>
        <v>0.8333333333333334</v>
      </c>
      <c r="J10" s="106">
        <f t="shared" si="7"/>
        <v>1</v>
      </c>
      <c r="K10" s="109">
        <f t="shared" si="8"/>
        <v>0.16666666666666666</v>
      </c>
      <c r="L10" s="107">
        <f>'Таблица № 2'!E11</f>
        <v>5</v>
      </c>
      <c r="M10" s="106">
        <v>1</v>
      </c>
      <c r="N10" s="108">
        <f t="shared" si="25"/>
        <v>0.2</v>
      </c>
      <c r="O10" s="106">
        <f t="shared" si="9"/>
        <v>4</v>
      </c>
      <c r="P10" s="109">
        <f t="shared" si="10"/>
        <v>0.8</v>
      </c>
      <c r="Q10" s="107">
        <f>'Таблица № 2'!F11</f>
        <v>4</v>
      </c>
      <c r="R10" s="106">
        <v>4</v>
      </c>
      <c r="S10" s="108">
        <f t="shared" si="11"/>
        <v>1</v>
      </c>
      <c r="T10" s="106">
        <f t="shared" si="12"/>
        <v>0</v>
      </c>
      <c r="U10" s="109">
        <f t="shared" si="13"/>
        <v>0</v>
      </c>
      <c r="V10" s="107">
        <f>'Таблица № 2'!G11</f>
        <v>2</v>
      </c>
      <c r="W10" s="106">
        <v>1</v>
      </c>
      <c r="X10" s="108">
        <f t="shared" si="14"/>
        <v>0.5</v>
      </c>
      <c r="Y10" s="106">
        <f t="shared" si="15"/>
        <v>1</v>
      </c>
      <c r="Z10" s="109">
        <f t="shared" si="16"/>
        <v>0.5</v>
      </c>
      <c r="AA10" s="107">
        <f>'Таблица № 2'!H11</f>
        <v>3</v>
      </c>
      <c r="AB10" s="106">
        <v>0</v>
      </c>
      <c r="AC10" s="108">
        <f t="shared" si="17"/>
        <v>0</v>
      </c>
      <c r="AD10" s="106">
        <f t="shared" si="18"/>
        <v>3</v>
      </c>
      <c r="AE10" s="109">
        <f t="shared" si="19"/>
        <v>1</v>
      </c>
      <c r="AF10" s="107">
        <f>'Таблица № 2'!I11</f>
        <v>1</v>
      </c>
      <c r="AG10" s="106">
        <v>1</v>
      </c>
      <c r="AH10" s="108">
        <f t="shared" si="20"/>
        <v>1</v>
      </c>
      <c r="AI10" s="106">
        <f t="shared" si="21"/>
        <v>0</v>
      </c>
      <c r="AJ10" s="109">
        <f t="shared" si="22"/>
        <v>0</v>
      </c>
      <c r="AK10" s="110">
        <f t="shared" si="23"/>
        <v>28</v>
      </c>
      <c r="AL10" s="110">
        <f t="shared" si="24"/>
        <v>19</v>
      </c>
      <c r="AM10" s="108">
        <f t="shared" si="3"/>
        <v>0.6785714285714286</v>
      </c>
      <c r="AN10" s="110">
        <f t="shared" si="4"/>
        <v>9</v>
      </c>
      <c r="AO10" s="109">
        <f t="shared" si="5"/>
        <v>0.32142857142857145</v>
      </c>
    </row>
    <row r="11" spans="1:41" s="74" customFormat="1" ht="12.75">
      <c r="A11" s="112" t="s">
        <v>79</v>
      </c>
      <c r="B11" s="107">
        <f>'Таблица № 2'!C12</f>
        <v>8</v>
      </c>
      <c r="C11" s="106">
        <v>8</v>
      </c>
      <c r="D11" s="108">
        <f t="shared" si="0"/>
        <v>1</v>
      </c>
      <c r="E11" s="106">
        <f t="shared" si="1"/>
        <v>0</v>
      </c>
      <c r="F11" s="109">
        <f t="shared" si="2"/>
        <v>0</v>
      </c>
      <c r="G11" s="107">
        <f>'Таблица № 2'!D12</f>
        <v>14</v>
      </c>
      <c r="H11" s="106">
        <v>14</v>
      </c>
      <c r="I11" s="108">
        <f t="shared" si="6"/>
        <v>1</v>
      </c>
      <c r="J11" s="106">
        <f t="shared" si="7"/>
        <v>0</v>
      </c>
      <c r="K11" s="109">
        <f t="shared" si="8"/>
        <v>0</v>
      </c>
      <c r="L11" s="107">
        <v>2</v>
      </c>
      <c r="M11" s="106">
        <v>2</v>
      </c>
      <c r="N11" s="108">
        <f t="shared" si="25"/>
        <v>1</v>
      </c>
      <c r="O11" s="106">
        <f t="shared" si="9"/>
        <v>0</v>
      </c>
      <c r="P11" s="109">
        <f t="shared" si="10"/>
        <v>0</v>
      </c>
      <c r="Q11" s="107">
        <f>'Таблица № 2'!F12</f>
        <v>8</v>
      </c>
      <c r="R11" s="106">
        <v>5</v>
      </c>
      <c r="S11" s="108">
        <f t="shared" si="11"/>
        <v>0.625</v>
      </c>
      <c r="T11" s="106">
        <f t="shared" si="12"/>
        <v>3</v>
      </c>
      <c r="U11" s="109">
        <f t="shared" si="13"/>
        <v>0.375</v>
      </c>
      <c r="V11" s="107">
        <f>'Таблица № 2'!G12</f>
        <v>7</v>
      </c>
      <c r="W11" s="106">
        <v>6</v>
      </c>
      <c r="X11" s="108">
        <f t="shared" si="14"/>
        <v>0.8571428571428571</v>
      </c>
      <c r="Y11" s="106">
        <f t="shared" si="15"/>
        <v>1</v>
      </c>
      <c r="Z11" s="109">
        <f t="shared" si="16"/>
        <v>0.14285714285714285</v>
      </c>
      <c r="AA11" s="107">
        <f>'Таблица № 2'!H12</f>
        <v>2</v>
      </c>
      <c r="AB11" s="106">
        <v>1</v>
      </c>
      <c r="AC11" s="108">
        <f t="shared" si="17"/>
        <v>0.5</v>
      </c>
      <c r="AD11" s="106">
        <f t="shared" si="18"/>
        <v>1</v>
      </c>
      <c r="AE11" s="109">
        <f t="shared" si="19"/>
        <v>0.5</v>
      </c>
      <c r="AF11" s="107">
        <f>'Таблица № 2'!I12</f>
        <v>5</v>
      </c>
      <c r="AG11" s="106">
        <v>3</v>
      </c>
      <c r="AH11" s="108">
        <f t="shared" si="20"/>
        <v>0.6</v>
      </c>
      <c r="AI11" s="106">
        <f t="shared" si="21"/>
        <v>2</v>
      </c>
      <c r="AJ11" s="109">
        <f t="shared" si="22"/>
        <v>0.4</v>
      </c>
      <c r="AK11" s="110">
        <f t="shared" si="23"/>
        <v>46</v>
      </c>
      <c r="AL11" s="110">
        <f t="shared" si="24"/>
        <v>39</v>
      </c>
      <c r="AM11" s="108">
        <f t="shared" si="3"/>
        <v>0.8478260869565217</v>
      </c>
      <c r="AN11" s="110">
        <f t="shared" si="4"/>
        <v>7</v>
      </c>
      <c r="AO11" s="109">
        <f t="shared" si="5"/>
        <v>0.15217391304347827</v>
      </c>
    </row>
    <row r="12" spans="1:41" s="75" customFormat="1" ht="12" customHeight="1">
      <c r="A12" s="112" t="s">
        <v>33</v>
      </c>
      <c r="B12" s="107">
        <f>'Таблица № 2'!C13</f>
        <v>6</v>
      </c>
      <c r="C12" s="106">
        <v>6</v>
      </c>
      <c r="D12" s="108">
        <f t="shared" si="0"/>
        <v>1</v>
      </c>
      <c r="E12" s="106">
        <f t="shared" si="1"/>
        <v>0</v>
      </c>
      <c r="F12" s="109">
        <f t="shared" si="2"/>
        <v>0</v>
      </c>
      <c r="G12" s="107">
        <v>6</v>
      </c>
      <c r="H12" s="106">
        <v>6</v>
      </c>
      <c r="I12" s="108">
        <f t="shared" si="6"/>
        <v>1</v>
      </c>
      <c r="J12" s="106">
        <f t="shared" si="7"/>
        <v>0</v>
      </c>
      <c r="K12" s="109">
        <f t="shared" si="8"/>
        <v>0</v>
      </c>
      <c r="L12" s="107">
        <v>5</v>
      </c>
      <c r="M12" s="106">
        <v>4</v>
      </c>
      <c r="N12" s="108">
        <f t="shared" si="25"/>
        <v>0.8</v>
      </c>
      <c r="O12" s="106">
        <f t="shared" si="9"/>
        <v>1</v>
      </c>
      <c r="P12" s="109">
        <f t="shared" si="10"/>
        <v>0.2</v>
      </c>
      <c r="Q12" s="107">
        <f>'Таблица № 2'!F13</f>
        <v>9</v>
      </c>
      <c r="R12" s="106">
        <v>5</v>
      </c>
      <c r="S12" s="108">
        <f t="shared" si="11"/>
        <v>0.5555555555555556</v>
      </c>
      <c r="T12" s="106">
        <f t="shared" si="12"/>
        <v>4</v>
      </c>
      <c r="U12" s="109">
        <f t="shared" si="13"/>
        <v>0.4444444444444444</v>
      </c>
      <c r="V12" s="107">
        <f>'Таблица № 2'!G13</f>
        <v>3</v>
      </c>
      <c r="W12" s="106">
        <v>3</v>
      </c>
      <c r="X12" s="108">
        <f t="shared" si="14"/>
        <v>1</v>
      </c>
      <c r="Y12" s="106">
        <f t="shared" si="15"/>
        <v>0</v>
      </c>
      <c r="Z12" s="109">
        <f t="shared" si="16"/>
        <v>0</v>
      </c>
      <c r="AA12" s="107">
        <f>'Таблица № 2'!H13</f>
        <v>3</v>
      </c>
      <c r="AB12" s="106">
        <v>1</v>
      </c>
      <c r="AC12" s="108">
        <f t="shared" si="17"/>
        <v>0.3333333333333333</v>
      </c>
      <c r="AD12" s="106">
        <f t="shared" si="18"/>
        <v>2</v>
      </c>
      <c r="AE12" s="109">
        <f t="shared" si="19"/>
        <v>0.6666666666666666</v>
      </c>
      <c r="AF12" s="107">
        <f>'Таблица № 2'!I13</f>
        <v>3</v>
      </c>
      <c r="AG12" s="106">
        <v>2</v>
      </c>
      <c r="AH12" s="108">
        <f t="shared" si="20"/>
        <v>0.6666666666666666</v>
      </c>
      <c r="AI12" s="106">
        <f t="shared" si="21"/>
        <v>1</v>
      </c>
      <c r="AJ12" s="109">
        <f t="shared" si="22"/>
        <v>0.3333333333333333</v>
      </c>
      <c r="AK12" s="110">
        <f t="shared" si="23"/>
        <v>35</v>
      </c>
      <c r="AL12" s="110">
        <f t="shared" si="24"/>
        <v>27</v>
      </c>
      <c r="AM12" s="108">
        <f t="shared" si="3"/>
        <v>0.7714285714285715</v>
      </c>
      <c r="AN12" s="110">
        <f t="shared" si="4"/>
        <v>8</v>
      </c>
      <c r="AO12" s="109">
        <f t="shared" si="5"/>
        <v>0.22857142857142856</v>
      </c>
    </row>
    <row r="13" spans="1:41" s="75" customFormat="1" ht="12.75">
      <c r="A13" s="112" t="s">
        <v>34</v>
      </c>
      <c r="B13" s="107">
        <f>'Таблица № 2'!C14</f>
        <v>8</v>
      </c>
      <c r="C13" s="106">
        <v>8</v>
      </c>
      <c r="D13" s="108">
        <f t="shared" si="0"/>
        <v>1</v>
      </c>
      <c r="E13" s="106">
        <f t="shared" si="1"/>
        <v>0</v>
      </c>
      <c r="F13" s="109">
        <f t="shared" si="2"/>
        <v>0</v>
      </c>
      <c r="G13" s="107">
        <f>'Таблица № 2'!D14</f>
        <v>4</v>
      </c>
      <c r="H13" s="106">
        <v>3</v>
      </c>
      <c r="I13" s="108">
        <f t="shared" si="6"/>
        <v>0.75</v>
      </c>
      <c r="J13" s="106">
        <f t="shared" si="7"/>
        <v>1</v>
      </c>
      <c r="K13" s="109">
        <f t="shared" si="8"/>
        <v>0.25</v>
      </c>
      <c r="L13" s="107">
        <v>2</v>
      </c>
      <c r="M13" s="106">
        <v>2</v>
      </c>
      <c r="N13" s="108">
        <f t="shared" si="25"/>
        <v>1</v>
      </c>
      <c r="O13" s="106">
        <f t="shared" si="9"/>
        <v>0</v>
      </c>
      <c r="P13" s="109">
        <f t="shared" si="10"/>
        <v>0</v>
      </c>
      <c r="Q13" s="107">
        <v>8</v>
      </c>
      <c r="R13" s="106">
        <v>6</v>
      </c>
      <c r="S13" s="108">
        <f t="shared" si="11"/>
        <v>0.75</v>
      </c>
      <c r="T13" s="106">
        <f t="shared" si="12"/>
        <v>2</v>
      </c>
      <c r="U13" s="109">
        <f t="shared" si="13"/>
        <v>0.25</v>
      </c>
      <c r="V13" s="107">
        <f>'Таблица № 2'!G14</f>
        <v>6</v>
      </c>
      <c r="W13" s="106">
        <v>5</v>
      </c>
      <c r="X13" s="108">
        <f t="shared" si="14"/>
        <v>0.8333333333333334</v>
      </c>
      <c r="Y13" s="106">
        <f t="shared" si="15"/>
        <v>1</v>
      </c>
      <c r="Z13" s="109">
        <f t="shared" si="16"/>
        <v>0.16666666666666666</v>
      </c>
      <c r="AA13" s="107">
        <v>1</v>
      </c>
      <c r="AB13" s="106">
        <v>0</v>
      </c>
      <c r="AC13" s="108">
        <f t="shared" si="17"/>
        <v>0</v>
      </c>
      <c r="AD13" s="106">
        <f t="shared" si="18"/>
        <v>1</v>
      </c>
      <c r="AE13" s="109">
        <f t="shared" si="19"/>
        <v>1</v>
      </c>
      <c r="AF13" s="107">
        <f>'Таблица № 2'!I14</f>
        <v>1</v>
      </c>
      <c r="AG13" s="106">
        <v>1</v>
      </c>
      <c r="AH13" s="108">
        <f t="shared" si="20"/>
        <v>1</v>
      </c>
      <c r="AI13" s="106">
        <f t="shared" si="21"/>
        <v>0</v>
      </c>
      <c r="AJ13" s="109">
        <f t="shared" si="22"/>
        <v>0</v>
      </c>
      <c r="AK13" s="110">
        <f t="shared" si="23"/>
        <v>30</v>
      </c>
      <c r="AL13" s="110">
        <f t="shared" si="24"/>
        <v>25</v>
      </c>
      <c r="AM13" s="108">
        <f t="shared" si="3"/>
        <v>0.8333333333333334</v>
      </c>
      <c r="AN13" s="110">
        <f t="shared" si="4"/>
        <v>5</v>
      </c>
      <c r="AO13" s="109">
        <f t="shared" si="5"/>
        <v>0.16666666666666666</v>
      </c>
    </row>
    <row r="14" spans="1:41" s="75" customFormat="1" ht="12.75">
      <c r="A14" s="113" t="s">
        <v>32</v>
      </c>
      <c r="B14" s="107">
        <f>'Таблица № 2'!C15</f>
        <v>0</v>
      </c>
      <c r="C14" s="227"/>
      <c r="D14" s="228" t="e">
        <f>C14/B14</f>
        <v>#DIV/0!</v>
      </c>
      <c r="E14" s="227">
        <f>B14-C14</f>
        <v>0</v>
      </c>
      <c r="F14" s="229" t="e">
        <f>E14/B14</f>
        <v>#DIV/0!</v>
      </c>
      <c r="G14" s="230">
        <f>'Таблица № 2'!D15</f>
        <v>0</v>
      </c>
      <c r="H14" s="227">
        <v>1</v>
      </c>
      <c r="I14" s="228" t="e">
        <f t="shared" si="6"/>
        <v>#DIV/0!</v>
      </c>
      <c r="J14" s="227">
        <f t="shared" si="7"/>
        <v>-1</v>
      </c>
      <c r="K14" s="229" t="e">
        <f t="shared" si="8"/>
        <v>#DIV/0!</v>
      </c>
      <c r="L14" s="230">
        <f>'Таблица № 2'!E15</f>
        <v>0</v>
      </c>
      <c r="M14" s="227">
        <v>4</v>
      </c>
      <c r="N14" s="228" t="e">
        <f t="shared" si="25"/>
        <v>#DIV/0!</v>
      </c>
      <c r="O14" s="227">
        <f t="shared" si="9"/>
        <v>-4</v>
      </c>
      <c r="P14" s="229" t="e">
        <f t="shared" si="10"/>
        <v>#DIV/0!</v>
      </c>
      <c r="Q14" s="107">
        <f>'Таблица № 2'!F15</f>
        <v>1</v>
      </c>
      <c r="R14" s="106">
        <v>1</v>
      </c>
      <c r="S14" s="108">
        <f t="shared" si="11"/>
        <v>1</v>
      </c>
      <c r="T14" s="106">
        <f t="shared" si="12"/>
        <v>0</v>
      </c>
      <c r="U14" s="109">
        <f t="shared" si="13"/>
        <v>0</v>
      </c>
      <c r="V14" s="230">
        <f>'Таблица № 2'!G15</f>
        <v>0</v>
      </c>
      <c r="W14" s="227"/>
      <c r="X14" s="228" t="e">
        <f t="shared" si="14"/>
        <v>#DIV/0!</v>
      </c>
      <c r="Y14" s="227">
        <f t="shared" si="15"/>
        <v>0</v>
      </c>
      <c r="Z14" s="229" t="e">
        <f t="shared" si="16"/>
        <v>#DIV/0!</v>
      </c>
      <c r="AA14" s="230">
        <f>'Таблица № 2'!H15</f>
        <v>0</v>
      </c>
      <c r="AB14" s="227"/>
      <c r="AC14" s="228" t="e">
        <f t="shared" si="17"/>
        <v>#DIV/0!</v>
      </c>
      <c r="AD14" s="227">
        <f t="shared" si="18"/>
        <v>0</v>
      </c>
      <c r="AE14" s="229" t="e">
        <f t="shared" si="19"/>
        <v>#DIV/0!</v>
      </c>
      <c r="AF14" s="107">
        <f>'Таблица № 2'!I15</f>
        <v>1</v>
      </c>
      <c r="AG14" s="106">
        <v>1</v>
      </c>
      <c r="AH14" s="108">
        <f t="shared" si="20"/>
        <v>1</v>
      </c>
      <c r="AI14" s="106">
        <f t="shared" si="21"/>
        <v>0</v>
      </c>
      <c r="AJ14" s="109">
        <f t="shared" si="22"/>
        <v>0</v>
      </c>
      <c r="AK14" s="110">
        <f t="shared" si="23"/>
        <v>2</v>
      </c>
      <c r="AL14" s="110">
        <f t="shared" si="24"/>
        <v>7</v>
      </c>
      <c r="AM14" s="108">
        <f t="shared" si="3"/>
        <v>3.5</v>
      </c>
      <c r="AN14" s="110">
        <f t="shared" si="4"/>
        <v>-5</v>
      </c>
      <c r="AO14" s="109">
        <f t="shared" si="5"/>
        <v>-2.5</v>
      </c>
    </row>
    <row r="15" spans="1:41" s="75" customFormat="1" ht="12.75">
      <c r="A15" s="113" t="s">
        <v>36</v>
      </c>
      <c r="B15" s="107">
        <f>'Таблица № 2'!C16</f>
        <v>8</v>
      </c>
      <c r="C15" s="106">
        <v>8</v>
      </c>
      <c r="D15" s="108">
        <f>C15/B15</f>
        <v>1</v>
      </c>
      <c r="E15" s="106">
        <f>B15-C15</f>
        <v>0</v>
      </c>
      <c r="F15" s="109">
        <f>E15/B15</f>
        <v>0</v>
      </c>
      <c r="G15" s="107">
        <f>'Таблица № 2'!D16</f>
        <v>1</v>
      </c>
      <c r="H15" s="106">
        <v>1</v>
      </c>
      <c r="I15" s="108">
        <f t="shared" si="6"/>
        <v>1</v>
      </c>
      <c r="J15" s="106">
        <f t="shared" si="7"/>
        <v>0</v>
      </c>
      <c r="K15" s="109">
        <f t="shared" si="8"/>
        <v>0</v>
      </c>
      <c r="L15" s="107">
        <f>'Таблица № 2'!E16</f>
        <v>2</v>
      </c>
      <c r="M15" s="106">
        <v>2</v>
      </c>
      <c r="N15" s="108">
        <f t="shared" si="25"/>
        <v>1</v>
      </c>
      <c r="O15" s="106">
        <f t="shared" si="9"/>
        <v>0</v>
      </c>
      <c r="P15" s="109">
        <f t="shared" si="10"/>
        <v>0</v>
      </c>
      <c r="Q15" s="107">
        <f>'Таблица № 2'!F16</f>
        <v>1</v>
      </c>
      <c r="R15" s="106">
        <v>1</v>
      </c>
      <c r="S15" s="108">
        <f t="shared" si="11"/>
        <v>1</v>
      </c>
      <c r="T15" s="106">
        <f t="shared" si="12"/>
        <v>0</v>
      </c>
      <c r="U15" s="109">
        <f t="shared" si="13"/>
        <v>0</v>
      </c>
      <c r="V15" s="107">
        <f>'Таблица № 2'!G16</f>
        <v>1</v>
      </c>
      <c r="W15" s="106">
        <v>0</v>
      </c>
      <c r="X15" s="108">
        <f t="shared" si="14"/>
        <v>0</v>
      </c>
      <c r="Y15" s="106">
        <f t="shared" si="15"/>
        <v>1</v>
      </c>
      <c r="Z15" s="109">
        <f t="shared" si="16"/>
        <v>1</v>
      </c>
      <c r="AA15" s="107">
        <f>'Таблица № 2'!H16</f>
        <v>1</v>
      </c>
      <c r="AB15" s="106">
        <v>1</v>
      </c>
      <c r="AC15" s="108">
        <f>AB15/AA15</f>
        <v>1</v>
      </c>
      <c r="AD15" s="106">
        <f>AA15-AB15</f>
        <v>0</v>
      </c>
      <c r="AE15" s="109">
        <f>AD15/AA15</f>
        <v>0</v>
      </c>
      <c r="AF15" s="107">
        <f>'Таблица № 2'!I16</f>
        <v>1</v>
      </c>
      <c r="AG15" s="106">
        <v>1</v>
      </c>
      <c r="AH15" s="108">
        <f t="shared" si="20"/>
        <v>1</v>
      </c>
      <c r="AI15" s="106">
        <f t="shared" si="21"/>
        <v>0</v>
      </c>
      <c r="AJ15" s="109">
        <f t="shared" si="22"/>
        <v>0</v>
      </c>
      <c r="AK15" s="110">
        <f t="shared" si="23"/>
        <v>15</v>
      </c>
      <c r="AL15" s="110">
        <f t="shared" si="24"/>
        <v>14</v>
      </c>
      <c r="AM15" s="108">
        <f>AL15/AK15</f>
        <v>0.9333333333333333</v>
      </c>
      <c r="AN15" s="110">
        <f t="shared" si="4"/>
        <v>1</v>
      </c>
      <c r="AO15" s="109">
        <f>AN15/AK15</f>
        <v>0.06666666666666667</v>
      </c>
    </row>
    <row r="16" spans="1:41" s="76" customFormat="1" ht="12.75">
      <c r="A16" s="113" t="s">
        <v>35</v>
      </c>
      <c r="B16" s="107">
        <f>'Таблица № 2'!C17</f>
        <v>15</v>
      </c>
      <c r="C16" s="106">
        <v>15</v>
      </c>
      <c r="D16" s="108">
        <f>C16/B16</f>
        <v>1</v>
      </c>
      <c r="E16" s="106">
        <f>B16-C16</f>
        <v>0</v>
      </c>
      <c r="F16" s="109">
        <f>E16/B16</f>
        <v>0</v>
      </c>
      <c r="G16" s="107">
        <v>12</v>
      </c>
      <c r="H16" s="106">
        <v>12</v>
      </c>
      <c r="I16" s="108">
        <f t="shared" si="6"/>
        <v>1</v>
      </c>
      <c r="J16" s="106">
        <f t="shared" si="7"/>
        <v>0</v>
      </c>
      <c r="K16" s="109">
        <f t="shared" si="8"/>
        <v>0</v>
      </c>
      <c r="L16" s="107">
        <f>'Таблица № 2'!E17</f>
        <v>18</v>
      </c>
      <c r="M16" s="106">
        <v>14</v>
      </c>
      <c r="N16" s="108">
        <f t="shared" si="25"/>
        <v>0.7777777777777778</v>
      </c>
      <c r="O16" s="106">
        <f t="shared" si="9"/>
        <v>4</v>
      </c>
      <c r="P16" s="109">
        <f t="shared" si="10"/>
        <v>0.2222222222222222</v>
      </c>
      <c r="Q16" s="107">
        <v>20</v>
      </c>
      <c r="R16" s="106">
        <v>15</v>
      </c>
      <c r="S16" s="108">
        <f t="shared" si="11"/>
        <v>0.75</v>
      </c>
      <c r="T16" s="106">
        <f t="shared" si="12"/>
        <v>5</v>
      </c>
      <c r="U16" s="109">
        <f t="shared" si="13"/>
        <v>0.25</v>
      </c>
      <c r="V16" s="107">
        <f>'Таблица № 2'!G17</f>
        <v>17</v>
      </c>
      <c r="W16" s="106">
        <v>10</v>
      </c>
      <c r="X16" s="108">
        <f t="shared" si="14"/>
        <v>0.5882352941176471</v>
      </c>
      <c r="Y16" s="106">
        <f t="shared" si="15"/>
        <v>7</v>
      </c>
      <c r="Z16" s="109">
        <f t="shared" si="16"/>
        <v>0.4117647058823529</v>
      </c>
      <c r="AA16" s="107">
        <f>'Таблица № 2'!H17</f>
        <v>7</v>
      </c>
      <c r="AB16" s="106">
        <v>0</v>
      </c>
      <c r="AC16" s="108">
        <f t="shared" si="17"/>
        <v>0</v>
      </c>
      <c r="AD16" s="106">
        <f t="shared" si="18"/>
        <v>7</v>
      </c>
      <c r="AE16" s="109">
        <f t="shared" si="19"/>
        <v>1</v>
      </c>
      <c r="AF16" s="107">
        <f>'Таблица № 2'!I17</f>
        <v>14</v>
      </c>
      <c r="AG16" s="106">
        <v>10</v>
      </c>
      <c r="AH16" s="108">
        <f t="shared" si="20"/>
        <v>0.7142857142857143</v>
      </c>
      <c r="AI16" s="106">
        <f t="shared" si="21"/>
        <v>4</v>
      </c>
      <c r="AJ16" s="109">
        <f t="shared" si="22"/>
        <v>0.2857142857142857</v>
      </c>
      <c r="AK16" s="110">
        <f t="shared" si="23"/>
        <v>103</v>
      </c>
      <c r="AL16" s="110">
        <f t="shared" si="24"/>
        <v>76</v>
      </c>
      <c r="AM16" s="108">
        <f t="shared" si="3"/>
        <v>0.7378640776699029</v>
      </c>
      <c r="AN16" s="110">
        <f t="shared" si="4"/>
        <v>27</v>
      </c>
      <c r="AO16" s="109">
        <f t="shared" si="5"/>
        <v>0.2621359223300971</v>
      </c>
    </row>
    <row r="17" spans="1:41" s="76" customFormat="1" ht="12.75">
      <c r="A17" s="113" t="s">
        <v>37</v>
      </c>
      <c r="B17" s="107">
        <f>'Таблица № 2'!C18</f>
        <v>6</v>
      </c>
      <c r="C17" s="106">
        <v>6</v>
      </c>
      <c r="D17" s="108">
        <f>C17/B17</f>
        <v>1</v>
      </c>
      <c r="E17" s="106">
        <f>B17-C17</f>
        <v>0</v>
      </c>
      <c r="F17" s="109">
        <f>E17/B17</f>
        <v>0</v>
      </c>
      <c r="G17" s="230">
        <f>'Таблица № 2'!D18</f>
        <v>0</v>
      </c>
      <c r="H17" s="227">
        <v>2</v>
      </c>
      <c r="I17" s="228" t="e">
        <f t="shared" si="6"/>
        <v>#DIV/0!</v>
      </c>
      <c r="J17" s="227">
        <f t="shared" si="7"/>
        <v>-2</v>
      </c>
      <c r="K17" s="229" t="e">
        <f t="shared" si="8"/>
        <v>#DIV/0!</v>
      </c>
      <c r="L17" s="107">
        <v>1</v>
      </c>
      <c r="M17" s="106">
        <v>1</v>
      </c>
      <c r="N17" s="108">
        <f t="shared" si="25"/>
        <v>1</v>
      </c>
      <c r="O17" s="106">
        <f t="shared" si="9"/>
        <v>0</v>
      </c>
      <c r="P17" s="109">
        <f t="shared" si="10"/>
        <v>0</v>
      </c>
      <c r="Q17" s="107">
        <f>'Таблица № 2'!F18</f>
        <v>3</v>
      </c>
      <c r="R17" s="106">
        <v>3</v>
      </c>
      <c r="S17" s="108">
        <f t="shared" si="11"/>
        <v>1</v>
      </c>
      <c r="T17" s="106">
        <f t="shared" si="12"/>
        <v>0</v>
      </c>
      <c r="U17" s="109">
        <f t="shared" si="13"/>
        <v>0</v>
      </c>
      <c r="V17" s="230">
        <f>'Таблица № 2'!G18</f>
        <v>0</v>
      </c>
      <c r="W17" s="227"/>
      <c r="X17" s="228" t="e">
        <f t="shared" si="14"/>
        <v>#DIV/0!</v>
      </c>
      <c r="Y17" s="227">
        <f t="shared" si="15"/>
        <v>0</v>
      </c>
      <c r="Z17" s="229" t="e">
        <f t="shared" si="16"/>
        <v>#DIV/0!</v>
      </c>
      <c r="AA17" s="230">
        <f>'Таблица № 2'!H18</f>
        <v>0</v>
      </c>
      <c r="AB17" s="227"/>
      <c r="AC17" s="228" t="e">
        <f t="shared" si="17"/>
        <v>#DIV/0!</v>
      </c>
      <c r="AD17" s="227">
        <f t="shared" si="18"/>
        <v>0</v>
      </c>
      <c r="AE17" s="229" t="e">
        <f t="shared" si="19"/>
        <v>#DIV/0!</v>
      </c>
      <c r="AF17" s="107">
        <f>'Таблица № 2'!I18</f>
        <v>1</v>
      </c>
      <c r="AG17" s="106">
        <v>1</v>
      </c>
      <c r="AH17" s="108">
        <f t="shared" si="20"/>
        <v>1</v>
      </c>
      <c r="AI17" s="106">
        <f t="shared" si="21"/>
        <v>0</v>
      </c>
      <c r="AJ17" s="109">
        <f t="shared" si="22"/>
        <v>0</v>
      </c>
      <c r="AK17" s="114">
        <f t="shared" si="23"/>
        <v>11</v>
      </c>
      <c r="AL17" s="114">
        <f t="shared" si="24"/>
        <v>13</v>
      </c>
      <c r="AM17" s="108">
        <f t="shared" si="3"/>
        <v>1.1818181818181819</v>
      </c>
      <c r="AN17" s="114">
        <f t="shared" si="4"/>
        <v>-2</v>
      </c>
      <c r="AO17" s="109">
        <f t="shared" si="5"/>
        <v>-0.18181818181818182</v>
      </c>
    </row>
    <row r="27" spans="11:24" ht="12.75"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</row>
  </sheetData>
  <sheetProtection/>
  <mergeCells count="37">
    <mergeCell ref="G4:K4"/>
    <mergeCell ref="AK4:AO4"/>
    <mergeCell ref="AG5:AH5"/>
    <mergeCell ref="AI5:AJ5"/>
    <mergeCell ref="AD5:AE5"/>
    <mergeCell ref="AN5:AO5"/>
    <mergeCell ref="AL5:AM5"/>
    <mergeCell ref="AF5:AF6"/>
    <mergeCell ref="AF4:AJ4"/>
    <mergeCell ref="AA5:AA6"/>
    <mergeCell ref="B4:F4"/>
    <mergeCell ref="G5:G6"/>
    <mergeCell ref="K27:X27"/>
    <mergeCell ref="L4:P4"/>
    <mergeCell ref="Q4:U4"/>
    <mergeCell ref="V4:Z4"/>
    <mergeCell ref="M5:N5"/>
    <mergeCell ref="O5:P5"/>
    <mergeCell ref="Q5:Q6"/>
    <mergeCell ref="J5:K5"/>
    <mergeCell ref="AB5:AC5"/>
    <mergeCell ref="A5:A6"/>
    <mergeCell ref="B5:B6"/>
    <mergeCell ref="C5:D5"/>
    <mergeCell ref="E5:F5"/>
    <mergeCell ref="L5:L6"/>
    <mergeCell ref="H5:I5"/>
    <mergeCell ref="AK5:AK6"/>
    <mergeCell ref="N1:X1"/>
    <mergeCell ref="R5:S5"/>
    <mergeCell ref="B2:AJ2"/>
    <mergeCell ref="B3:AJ3"/>
    <mergeCell ref="T5:U5"/>
    <mergeCell ref="V5:V6"/>
    <mergeCell ref="W5:X5"/>
    <mergeCell ref="Y5:Z5"/>
    <mergeCell ref="AA4:A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5"/>
  <sheetViews>
    <sheetView zoomScale="115" zoomScaleNormal="115" zoomScalePageLayoutView="0" workbookViewId="0" topLeftCell="A1">
      <selection activeCell="AB8" sqref="AB8"/>
    </sheetView>
  </sheetViews>
  <sheetFormatPr defaultColWidth="9.00390625" defaultRowHeight="12.75"/>
  <cols>
    <col min="1" max="1" width="10.125" style="4" customWidth="1"/>
    <col min="2" max="2" width="6.75390625" style="4" customWidth="1"/>
    <col min="3" max="3" width="6.25390625" style="72" customWidth="1"/>
    <col min="4" max="12" width="5.75390625" style="72" customWidth="1"/>
    <col min="13" max="13" width="5.75390625" style="17" customWidth="1"/>
    <col min="14" max="15" width="5.75390625" style="72" customWidth="1"/>
    <col min="16" max="16" width="5.75390625" style="17" customWidth="1"/>
    <col min="17" max="23" width="5.75390625" style="72" customWidth="1"/>
    <col min="24" max="24" width="6.75390625" style="4" customWidth="1"/>
    <col min="25" max="25" width="8.00390625" style="234" customWidth="1"/>
    <col min="26" max="26" width="7.75390625" style="4" customWidth="1"/>
    <col min="27" max="27" width="9.125" style="4" customWidth="1"/>
    <col min="28" max="28" width="9.125" style="234" customWidth="1"/>
    <col min="29" max="29" width="9.125" style="4" customWidth="1"/>
  </cols>
  <sheetData>
    <row r="1" spans="8:18" ht="23.25">
      <c r="H1" s="147">
        <v>2021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3" ht="12.7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12.75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ht="13.5" thickBot="1"/>
    <row r="5" spans="1:29" s="30" customFormat="1" ht="12.75">
      <c r="A5" s="37"/>
      <c r="B5" s="170" t="s">
        <v>63</v>
      </c>
      <c r="C5" s="190" t="s">
        <v>44</v>
      </c>
      <c r="D5" s="190"/>
      <c r="E5" s="190"/>
      <c r="F5" s="190" t="s">
        <v>38</v>
      </c>
      <c r="G5" s="190"/>
      <c r="H5" s="190"/>
      <c r="I5" s="190" t="s">
        <v>39</v>
      </c>
      <c r="J5" s="190"/>
      <c r="K5" s="190"/>
      <c r="L5" s="190" t="s">
        <v>40</v>
      </c>
      <c r="M5" s="190"/>
      <c r="N5" s="190"/>
      <c r="O5" s="190" t="s">
        <v>41</v>
      </c>
      <c r="P5" s="190"/>
      <c r="Q5" s="190"/>
      <c r="R5" s="190" t="s">
        <v>81</v>
      </c>
      <c r="S5" s="190"/>
      <c r="T5" s="191"/>
      <c r="U5" s="190" t="s">
        <v>42</v>
      </c>
      <c r="V5" s="190"/>
      <c r="W5" s="190"/>
      <c r="X5" s="192" t="s">
        <v>61</v>
      </c>
      <c r="Y5" s="193"/>
      <c r="Z5" s="194"/>
      <c r="AA5" s="192" t="s">
        <v>80</v>
      </c>
      <c r="AB5" s="193"/>
      <c r="AC5" s="194"/>
    </row>
    <row r="6" spans="1:29" s="29" customFormat="1" ht="81.75" customHeight="1">
      <c r="A6" s="31" t="s">
        <v>28</v>
      </c>
      <c r="B6" s="189"/>
      <c r="C6" s="51" t="s">
        <v>60</v>
      </c>
      <c r="D6" s="218" t="s">
        <v>58</v>
      </c>
      <c r="E6" s="223" t="s">
        <v>59</v>
      </c>
      <c r="F6" s="51" t="s">
        <v>60</v>
      </c>
      <c r="G6" s="218" t="s">
        <v>58</v>
      </c>
      <c r="H6" s="223" t="s">
        <v>59</v>
      </c>
      <c r="I6" s="51" t="s">
        <v>60</v>
      </c>
      <c r="J6" s="218" t="s">
        <v>58</v>
      </c>
      <c r="K6" s="223" t="s">
        <v>59</v>
      </c>
      <c r="L6" s="51" t="s">
        <v>60</v>
      </c>
      <c r="M6" s="218" t="s">
        <v>58</v>
      </c>
      <c r="N6" s="223" t="s">
        <v>59</v>
      </c>
      <c r="O6" s="51" t="s">
        <v>60</v>
      </c>
      <c r="P6" s="218" t="s">
        <v>58</v>
      </c>
      <c r="Q6" s="223" t="s">
        <v>59</v>
      </c>
      <c r="R6" s="51" t="s">
        <v>60</v>
      </c>
      <c r="S6" s="218" t="s">
        <v>58</v>
      </c>
      <c r="T6" s="223" t="s">
        <v>59</v>
      </c>
      <c r="U6" s="51" t="s">
        <v>60</v>
      </c>
      <c r="V6" s="218" t="s">
        <v>58</v>
      </c>
      <c r="W6" s="223" t="s">
        <v>59</v>
      </c>
      <c r="X6" s="36" t="s">
        <v>60</v>
      </c>
      <c r="Y6" s="236" t="s">
        <v>58</v>
      </c>
      <c r="Z6" s="243" t="s">
        <v>59</v>
      </c>
      <c r="AA6" s="241" t="s">
        <v>60</v>
      </c>
      <c r="AB6" s="236" t="s">
        <v>58</v>
      </c>
      <c r="AC6" s="39" t="s">
        <v>59</v>
      </c>
    </row>
    <row r="7" spans="1:29" s="32" customFormat="1" ht="13.5" customHeight="1">
      <c r="A7" s="101" t="s">
        <v>29</v>
      </c>
      <c r="B7" s="77">
        <v>36</v>
      </c>
      <c r="C7" s="114">
        <v>40</v>
      </c>
      <c r="D7" s="219">
        <v>76</v>
      </c>
      <c r="E7" s="224">
        <v>96</v>
      </c>
      <c r="F7" s="114">
        <v>49</v>
      </c>
      <c r="G7" s="219">
        <v>71</v>
      </c>
      <c r="H7" s="224">
        <v>98</v>
      </c>
      <c r="I7" s="114">
        <v>41</v>
      </c>
      <c r="J7" s="219">
        <v>63</v>
      </c>
      <c r="K7" s="224">
        <v>88</v>
      </c>
      <c r="L7" s="114">
        <v>36</v>
      </c>
      <c r="M7" s="219">
        <v>70</v>
      </c>
      <c r="N7" s="224">
        <v>94</v>
      </c>
      <c r="O7" s="114">
        <v>28</v>
      </c>
      <c r="P7" s="219">
        <v>59</v>
      </c>
      <c r="Q7" s="224">
        <v>82</v>
      </c>
      <c r="R7" s="114">
        <v>43</v>
      </c>
      <c r="S7" s="219">
        <v>54</v>
      </c>
      <c r="T7" s="224">
        <v>64</v>
      </c>
      <c r="U7" s="114">
        <v>26</v>
      </c>
      <c r="V7" s="219">
        <v>58</v>
      </c>
      <c r="W7" s="224">
        <v>88</v>
      </c>
      <c r="X7" s="22">
        <f aca="true" t="shared" si="0" ref="X7:X12">MIN(C7,F7,I7,L7,O7,R7,U7)</f>
        <v>26</v>
      </c>
      <c r="Y7" s="237">
        <f aca="true" t="shared" si="1" ref="Y7:Y12">AVERAGE(D7,G7,J7,M7,P7,S7,V7)</f>
        <v>64.42857142857143</v>
      </c>
      <c r="Z7" s="122">
        <f aca="true" t="shared" si="2" ref="Z7:Z12">MAX(E7,H7,K7,N7,Q7,T7,W7)</f>
        <v>98</v>
      </c>
      <c r="AA7" s="242" t="s">
        <v>116</v>
      </c>
      <c r="AB7" s="237">
        <v>66.42</v>
      </c>
      <c r="AC7" s="122">
        <v>100</v>
      </c>
    </row>
    <row r="8" spans="1:29" s="32" customFormat="1" ht="12.75">
      <c r="A8" s="99" t="s">
        <v>78</v>
      </c>
      <c r="B8" s="77">
        <v>27</v>
      </c>
      <c r="C8" s="114">
        <v>18</v>
      </c>
      <c r="D8" s="219">
        <v>53</v>
      </c>
      <c r="E8" s="224">
        <v>84</v>
      </c>
      <c r="F8" s="114">
        <v>27</v>
      </c>
      <c r="G8" s="219">
        <v>52</v>
      </c>
      <c r="H8" s="224">
        <v>78</v>
      </c>
      <c r="I8" s="114">
        <v>18</v>
      </c>
      <c r="J8" s="219">
        <v>47</v>
      </c>
      <c r="K8" s="224">
        <v>86</v>
      </c>
      <c r="L8" s="114">
        <v>18</v>
      </c>
      <c r="M8" s="219">
        <v>50</v>
      </c>
      <c r="N8" s="224">
        <v>82</v>
      </c>
      <c r="O8" s="114">
        <v>27</v>
      </c>
      <c r="P8" s="219">
        <v>43</v>
      </c>
      <c r="Q8" s="224">
        <v>74</v>
      </c>
      <c r="R8" s="114">
        <v>9</v>
      </c>
      <c r="S8" s="219">
        <v>34</v>
      </c>
      <c r="T8" s="224">
        <v>56</v>
      </c>
      <c r="U8" s="114">
        <v>14</v>
      </c>
      <c r="V8" s="219">
        <v>37</v>
      </c>
      <c r="W8" s="224">
        <v>62</v>
      </c>
      <c r="X8" s="22">
        <f>MIN(C8,F8,I8,L8,O8,R8,U8)</f>
        <v>9</v>
      </c>
      <c r="Y8" s="237">
        <f>AVERAGE(D8,G8,J8,M8,P8,S8,V8)</f>
        <v>45.142857142857146</v>
      </c>
      <c r="Z8" s="122">
        <f>MAX(E8,H8,K8,N8,Q8,T8,W8)</f>
        <v>86</v>
      </c>
      <c r="AA8" s="242" t="s">
        <v>116</v>
      </c>
      <c r="AB8" s="237">
        <v>46.52</v>
      </c>
      <c r="AC8" s="122">
        <v>100</v>
      </c>
    </row>
    <row r="9" spans="1:29" s="32" customFormat="1" ht="12.75">
      <c r="A9" s="101" t="s">
        <v>30</v>
      </c>
      <c r="B9" s="77">
        <v>36</v>
      </c>
      <c r="C9" s="114">
        <v>39</v>
      </c>
      <c r="D9" s="219">
        <v>59</v>
      </c>
      <c r="E9" s="224">
        <v>91</v>
      </c>
      <c r="F9" s="114">
        <v>36</v>
      </c>
      <c r="G9" s="219">
        <v>53</v>
      </c>
      <c r="H9" s="224">
        <v>78</v>
      </c>
      <c r="I9" s="114">
        <v>72</v>
      </c>
      <c r="J9" s="219">
        <v>74</v>
      </c>
      <c r="K9" s="224">
        <v>76</v>
      </c>
      <c r="L9" s="114">
        <v>36</v>
      </c>
      <c r="M9" s="219">
        <v>51</v>
      </c>
      <c r="N9" s="224">
        <v>70</v>
      </c>
      <c r="O9" s="114">
        <v>36</v>
      </c>
      <c r="P9" s="219">
        <v>43</v>
      </c>
      <c r="Q9" s="224">
        <v>49</v>
      </c>
      <c r="R9" s="114">
        <v>38</v>
      </c>
      <c r="S9" s="219">
        <v>40</v>
      </c>
      <c r="T9" s="224">
        <v>41</v>
      </c>
      <c r="U9" s="114">
        <v>20</v>
      </c>
      <c r="V9" s="219">
        <v>34</v>
      </c>
      <c r="W9" s="224">
        <v>55</v>
      </c>
      <c r="X9" s="22">
        <f t="shared" si="0"/>
        <v>20</v>
      </c>
      <c r="Y9" s="237">
        <f t="shared" si="1"/>
        <v>50.57142857142857</v>
      </c>
      <c r="Z9" s="122">
        <f t="shared" si="2"/>
        <v>91</v>
      </c>
      <c r="AA9" s="242" t="s">
        <v>116</v>
      </c>
      <c r="AB9" s="238">
        <v>48.65</v>
      </c>
      <c r="AC9" s="122">
        <v>100</v>
      </c>
    </row>
    <row r="10" spans="1:29" s="32" customFormat="1" ht="12.75">
      <c r="A10" s="99" t="s">
        <v>31</v>
      </c>
      <c r="B10" s="77">
        <v>36</v>
      </c>
      <c r="C10" s="114">
        <v>60</v>
      </c>
      <c r="D10" s="219">
        <v>69</v>
      </c>
      <c r="E10" s="224">
        <v>86</v>
      </c>
      <c r="F10" s="114">
        <v>18</v>
      </c>
      <c r="G10" s="219">
        <v>48</v>
      </c>
      <c r="H10" s="224">
        <v>67</v>
      </c>
      <c r="I10" s="114">
        <v>6</v>
      </c>
      <c r="J10" s="219">
        <v>26</v>
      </c>
      <c r="K10" s="224">
        <v>59</v>
      </c>
      <c r="L10" s="114">
        <v>56</v>
      </c>
      <c r="M10" s="219">
        <v>65</v>
      </c>
      <c r="N10" s="224">
        <v>80</v>
      </c>
      <c r="O10" s="114">
        <v>15</v>
      </c>
      <c r="P10" s="219">
        <v>32</v>
      </c>
      <c r="Q10" s="224">
        <v>50</v>
      </c>
      <c r="R10" s="114">
        <v>15</v>
      </c>
      <c r="S10" s="219">
        <v>21</v>
      </c>
      <c r="T10" s="224">
        <v>30</v>
      </c>
      <c r="U10" s="114">
        <v>39</v>
      </c>
      <c r="V10" s="219">
        <v>39</v>
      </c>
      <c r="W10" s="224">
        <v>39</v>
      </c>
      <c r="X10" s="22">
        <f t="shared" si="0"/>
        <v>6</v>
      </c>
      <c r="Y10" s="237">
        <f t="shared" si="1"/>
        <v>42.857142857142854</v>
      </c>
      <c r="Z10" s="122">
        <f t="shared" si="2"/>
        <v>86</v>
      </c>
      <c r="AA10" s="242" t="s">
        <v>116</v>
      </c>
      <c r="AB10" s="238">
        <v>47.3</v>
      </c>
      <c r="AC10" s="122">
        <v>100</v>
      </c>
    </row>
    <row r="11" spans="1:29" s="32" customFormat="1" ht="12.75">
      <c r="A11" s="100" t="s">
        <v>79</v>
      </c>
      <c r="B11" s="77">
        <v>40</v>
      </c>
      <c r="C11" s="114">
        <v>40</v>
      </c>
      <c r="D11" s="220">
        <v>59</v>
      </c>
      <c r="E11" s="224">
        <v>83</v>
      </c>
      <c r="F11" s="114">
        <v>55</v>
      </c>
      <c r="G11" s="220">
        <v>70</v>
      </c>
      <c r="H11" s="224">
        <v>88</v>
      </c>
      <c r="I11" s="114">
        <v>40</v>
      </c>
      <c r="J11" s="220">
        <v>56</v>
      </c>
      <c r="K11" s="224">
        <v>73</v>
      </c>
      <c r="L11" s="114">
        <v>0</v>
      </c>
      <c r="M11" s="220">
        <v>34</v>
      </c>
      <c r="N11" s="224">
        <v>68</v>
      </c>
      <c r="O11" s="114">
        <v>34</v>
      </c>
      <c r="P11" s="220">
        <v>57</v>
      </c>
      <c r="Q11" s="224">
        <v>95</v>
      </c>
      <c r="R11" s="114">
        <v>20</v>
      </c>
      <c r="S11" s="220">
        <v>40</v>
      </c>
      <c r="T11" s="224">
        <v>60</v>
      </c>
      <c r="U11" s="114">
        <v>20</v>
      </c>
      <c r="V11" s="220">
        <v>38</v>
      </c>
      <c r="W11" s="224">
        <v>55</v>
      </c>
      <c r="X11" s="22">
        <f t="shared" si="0"/>
        <v>0</v>
      </c>
      <c r="Y11" s="237">
        <f t="shared" si="1"/>
        <v>50.57142857142857</v>
      </c>
      <c r="Z11" s="122">
        <f t="shared" si="2"/>
        <v>95</v>
      </c>
      <c r="AA11" s="242" t="s">
        <v>116</v>
      </c>
      <c r="AB11" s="238">
        <v>57.03</v>
      </c>
      <c r="AC11" s="122">
        <v>100</v>
      </c>
    </row>
    <row r="12" spans="1:29" s="19" customFormat="1" ht="12.75">
      <c r="A12" s="100" t="s">
        <v>33</v>
      </c>
      <c r="B12" s="216">
        <v>36</v>
      </c>
      <c r="C12" s="117">
        <v>53</v>
      </c>
      <c r="D12" s="221">
        <v>65</v>
      </c>
      <c r="E12" s="225">
        <v>82</v>
      </c>
      <c r="F12" s="117">
        <v>36</v>
      </c>
      <c r="G12" s="221">
        <v>54</v>
      </c>
      <c r="H12" s="225">
        <v>79</v>
      </c>
      <c r="I12" s="117">
        <v>32</v>
      </c>
      <c r="J12" s="221">
        <v>47</v>
      </c>
      <c r="K12" s="225">
        <v>70</v>
      </c>
      <c r="L12" s="117">
        <v>23</v>
      </c>
      <c r="M12" s="221">
        <v>44</v>
      </c>
      <c r="N12" s="225">
        <v>78</v>
      </c>
      <c r="O12" s="117">
        <v>38</v>
      </c>
      <c r="P12" s="221">
        <v>42</v>
      </c>
      <c r="Q12" s="225">
        <v>47</v>
      </c>
      <c r="R12" s="117">
        <v>16</v>
      </c>
      <c r="S12" s="221">
        <v>28</v>
      </c>
      <c r="T12" s="225">
        <v>43</v>
      </c>
      <c r="U12" s="117">
        <v>23</v>
      </c>
      <c r="V12" s="221">
        <v>39</v>
      </c>
      <c r="W12" s="225">
        <v>55</v>
      </c>
      <c r="X12" s="22">
        <f t="shared" si="0"/>
        <v>16</v>
      </c>
      <c r="Y12" s="237">
        <f t="shared" si="1"/>
        <v>45.57142857142857</v>
      </c>
      <c r="Z12" s="122">
        <f t="shared" si="2"/>
        <v>82</v>
      </c>
      <c r="AA12" s="242" t="s">
        <v>116</v>
      </c>
      <c r="AB12" s="238">
        <v>45.26</v>
      </c>
      <c r="AC12" s="122">
        <v>90</v>
      </c>
    </row>
    <row r="13" spans="1:29" s="19" customFormat="1" ht="12.75">
      <c r="A13" s="100" t="s">
        <v>34</v>
      </c>
      <c r="B13" s="217">
        <v>32</v>
      </c>
      <c r="C13" s="118">
        <v>41</v>
      </c>
      <c r="D13" s="219">
        <v>59</v>
      </c>
      <c r="E13" s="224">
        <v>72</v>
      </c>
      <c r="F13" s="118">
        <v>25</v>
      </c>
      <c r="G13" s="219">
        <v>35</v>
      </c>
      <c r="H13" s="224">
        <v>43</v>
      </c>
      <c r="I13" s="118">
        <v>40</v>
      </c>
      <c r="J13" s="219">
        <v>48.5</v>
      </c>
      <c r="K13" s="224">
        <v>57</v>
      </c>
      <c r="L13" s="118">
        <v>29</v>
      </c>
      <c r="M13" s="219">
        <v>48</v>
      </c>
      <c r="N13" s="224">
        <v>79</v>
      </c>
      <c r="O13" s="118">
        <v>15</v>
      </c>
      <c r="P13" s="219">
        <v>46</v>
      </c>
      <c r="Q13" s="224">
        <v>70</v>
      </c>
      <c r="R13" s="118">
        <v>18</v>
      </c>
      <c r="S13" s="219">
        <v>18</v>
      </c>
      <c r="T13" s="224">
        <v>18</v>
      </c>
      <c r="U13" s="118">
        <v>38</v>
      </c>
      <c r="V13" s="219">
        <v>38</v>
      </c>
      <c r="W13" s="224">
        <v>38</v>
      </c>
      <c r="X13" s="22">
        <f>MIN(C13,F13,I13,L13,O13,R13,U13)</f>
        <v>15</v>
      </c>
      <c r="Y13" s="237">
        <f>AVERAGE(D13,G13,J13,M13,P13,S13,V13)</f>
        <v>41.785714285714285</v>
      </c>
      <c r="Z13" s="122">
        <f>MAX(E13,H13,K13,N13,Q13,T13,W13)</f>
        <v>79</v>
      </c>
      <c r="AA13" s="242" t="s">
        <v>116</v>
      </c>
      <c r="AB13" s="238">
        <v>48.94</v>
      </c>
      <c r="AC13" s="122">
        <v>100</v>
      </c>
    </row>
    <row r="14" spans="1:29" s="19" customFormat="1" ht="12.75">
      <c r="A14" s="98" t="s">
        <v>32</v>
      </c>
      <c r="B14" s="217">
        <v>37</v>
      </c>
      <c r="C14" s="231"/>
      <c r="D14" s="232"/>
      <c r="E14" s="233"/>
      <c r="F14" s="231"/>
      <c r="G14" s="232"/>
      <c r="H14" s="233"/>
      <c r="I14" s="231"/>
      <c r="J14" s="232"/>
      <c r="K14" s="233"/>
      <c r="L14" s="118">
        <v>62</v>
      </c>
      <c r="M14" s="219">
        <v>62</v>
      </c>
      <c r="N14" s="224">
        <v>62</v>
      </c>
      <c r="O14" s="231"/>
      <c r="P14" s="232"/>
      <c r="Q14" s="233"/>
      <c r="R14" s="231"/>
      <c r="S14" s="232"/>
      <c r="T14" s="233"/>
      <c r="U14" s="118">
        <v>49</v>
      </c>
      <c r="V14" s="219">
        <v>49</v>
      </c>
      <c r="W14" s="224">
        <v>49</v>
      </c>
      <c r="X14" s="22">
        <f>MIN(C14,F14,I14,L14,O14,R14,U14)</f>
        <v>49</v>
      </c>
      <c r="Y14" s="237">
        <f>AVERAGE(D14,G14,J14,M14,P14,S14,V14)</f>
        <v>55.5</v>
      </c>
      <c r="Z14" s="122">
        <f>MAX(E14,H14,K14,N14,Q14,T14,W14)</f>
        <v>62</v>
      </c>
      <c r="AA14" s="242" t="s">
        <v>116</v>
      </c>
      <c r="AB14" s="238">
        <v>57.39</v>
      </c>
      <c r="AC14" s="122">
        <v>100</v>
      </c>
    </row>
    <row r="15" spans="1:29" s="19" customFormat="1" ht="12.75">
      <c r="A15" s="98" t="s">
        <v>36</v>
      </c>
      <c r="B15" s="217">
        <v>22</v>
      </c>
      <c r="C15" s="118">
        <v>30</v>
      </c>
      <c r="D15" s="219">
        <v>50</v>
      </c>
      <c r="E15" s="224">
        <v>82</v>
      </c>
      <c r="F15" s="118">
        <v>65</v>
      </c>
      <c r="G15" s="219">
        <v>65</v>
      </c>
      <c r="H15" s="224">
        <v>65</v>
      </c>
      <c r="I15" s="118">
        <v>35</v>
      </c>
      <c r="J15" s="219">
        <v>50</v>
      </c>
      <c r="K15" s="224">
        <v>66</v>
      </c>
      <c r="L15" s="118">
        <v>82</v>
      </c>
      <c r="M15" s="219">
        <v>82</v>
      </c>
      <c r="N15" s="224">
        <v>82</v>
      </c>
      <c r="O15" s="118">
        <v>18</v>
      </c>
      <c r="P15" s="219">
        <v>18</v>
      </c>
      <c r="Q15" s="224">
        <v>18</v>
      </c>
      <c r="R15" s="118">
        <v>36</v>
      </c>
      <c r="S15" s="219">
        <v>36</v>
      </c>
      <c r="T15" s="224">
        <v>36</v>
      </c>
      <c r="U15" s="118">
        <v>80</v>
      </c>
      <c r="V15" s="219">
        <v>80</v>
      </c>
      <c r="W15" s="224">
        <v>80</v>
      </c>
      <c r="X15" s="22">
        <f>MIN(C15,F15,I15,L15,O15,R15,U15)</f>
        <v>18</v>
      </c>
      <c r="Y15" s="237">
        <f>AVERAGE(D15,G15,J15,M15,P15,S15,V15)</f>
        <v>54.42857142857143</v>
      </c>
      <c r="Z15" s="122">
        <f>MAX(E15,H15,K15,N15,Q15,T15,W15)</f>
        <v>82</v>
      </c>
      <c r="AA15" s="242" t="s">
        <v>116</v>
      </c>
      <c r="AB15" s="238">
        <v>69.77</v>
      </c>
      <c r="AC15" s="122">
        <v>100</v>
      </c>
    </row>
    <row r="16" spans="1:29" ht="12.75">
      <c r="A16" s="98" t="s">
        <v>35</v>
      </c>
      <c r="B16" s="217">
        <v>42</v>
      </c>
      <c r="C16" s="118">
        <v>37</v>
      </c>
      <c r="D16" s="222">
        <v>68</v>
      </c>
      <c r="E16" s="226">
        <v>92</v>
      </c>
      <c r="F16" s="118">
        <v>42</v>
      </c>
      <c r="G16" s="222">
        <v>59</v>
      </c>
      <c r="H16" s="226">
        <v>95</v>
      </c>
      <c r="I16" s="118">
        <v>29</v>
      </c>
      <c r="J16" s="222">
        <v>50</v>
      </c>
      <c r="K16" s="226">
        <v>66</v>
      </c>
      <c r="L16" s="118">
        <v>27</v>
      </c>
      <c r="M16" s="222">
        <v>53</v>
      </c>
      <c r="N16" s="226">
        <v>92</v>
      </c>
      <c r="O16" s="118">
        <v>14</v>
      </c>
      <c r="P16" s="222">
        <v>41</v>
      </c>
      <c r="Q16" s="226">
        <v>72</v>
      </c>
      <c r="R16" s="118">
        <v>14</v>
      </c>
      <c r="S16" s="222">
        <v>28</v>
      </c>
      <c r="T16" s="226">
        <v>41</v>
      </c>
      <c r="U16" s="118">
        <v>25</v>
      </c>
      <c r="V16" s="222">
        <v>48</v>
      </c>
      <c r="W16" s="226">
        <v>72</v>
      </c>
      <c r="X16" s="22">
        <f>MIN(C16,F16,I16,L16,O16,R16,U16)</f>
        <v>14</v>
      </c>
      <c r="Y16" s="237">
        <f>AVERAGE(D16,G16,J16,M16,P16,S16,V16)</f>
        <v>49.57142857142857</v>
      </c>
      <c r="Z16" s="122">
        <f>MAX(E16,H16,K16,N16,Q16,T16,W16)</f>
        <v>95</v>
      </c>
      <c r="AA16" s="242" t="s">
        <v>116</v>
      </c>
      <c r="AB16" s="239">
        <v>52.72</v>
      </c>
      <c r="AC16" s="122">
        <v>100</v>
      </c>
    </row>
    <row r="17" spans="1:29" ht="12.75">
      <c r="A17" s="98" t="s">
        <v>37</v>
      </c>
      <c r="B17" s="217">
        <v>32</v>
      </c>
      <c r="C17" s="118">
        <v>48</v>
      </c>
      <c r="D17" s="219">
        <v>64</v>
      </c>
      <c r="E17" s="224">
        <v>84</v>
      </c>
      <c r="F17" s="231"/>
      <c r="G17" s="232"/>
      <c r="H17" s="233"/>
      <c r="I17" s="118">
        <v>48</v>
      </c>
      <c r="J17" s="219">
        <v>48</v>
      </c>
      <c r="K17" s="224">
        <v>48</v>
      </c>
      <c r="L17" s="118">
        <v>69</v>
      </c>
      <c r="M17" s="219">
        <v>59</v>
      </c>
      <c r="N17" s="224">
        <v>54</v>
      </c>
      <c r="O17" s="231"/>
      <c r="P17" s="232"/>
      <c r="Q17" s="233"/>
      <c r="R17" s="231"/>
      <c r="S17" s="232"/>
      <c r="T17" s="233"/>
      <c r="U17" s="118">
        <v>84</v>
      </c>
      <c r="V17" s="219">
        <v>84</v>
      </c>
      <c r="W17" s="224">
        <v>84</v>
      </c>
      <c r="X17" s="22">
        <f>MIN(C17,F17,I17,L17,O17,R17,U17)</f>
        <v>48</v>
      </c>
      <c r="Y17" s="237">
        <f>AVERAGE(D17,G17,J17,M17,P17,S17,V17)</f>
        <v>63.75</v>
      </c>
      <c r="Z17" s="122">
        <f>MAX(E17,H17,K17,N17,Q17,T17,W17)</f>
        <v>84</v>
      </c>
      <c r="AA17" s="242" t="s">
        <v>116</v>
      </c>
      <c r="AB17" s="240">
        <v>60.95</v>
      </c>
      <c r="AC17" s="123">
        <v>100</v>
      </c>
    </row>
    <row r="19" spans="26:28" ht="12.75">
      <c r="Z19" s="121"/>
      <c r="AB19" s="235"/>
    </row>
    <row r="20" ht="12" customHeight="1"/>
    <row r="25" spans="6:19" ht="12.75"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</row>
  </sheetData>
  <sheetProtection/>
  <mergeCells count="14">
    <mergeCell ref="F25:S25"/>
    <mergeCell ref="X5:Z5"/>
    <mergeCell ref="AA5:AC5"/>
    <mergeCell ref="U5:W5"/>
    <mergeCell ref="H1:R1"/>
    <mergeCell ref="A2:W2"/>
    <mergeCell ref="A3:W3"/>
    <mergeCell ref="B5:B6"/>
    <mergeCell ref="C5:E5"/>
    <mergeCell ref="F5:H5"/>
    <mergeCell ref="I5:K5"/>
    <mergeCell ref="L5:N5"/>
    <mergeCell ref="O5:Q5"/>
    <mergeCell ref="R5:T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4.00390625" style="0" customWidth="1"/>
    <col min="2" max="3" width="13.625" style="4" customWidth="1"/>
    <col min="4" max="4" width="24.125" style="4" customWidth="1"/>
    <col min="5" max="7" width="15.00390625" style="4" customWidth="1"/>
    <col min="8" max="8" width="15.625" style="0" customWidth="1"/>
    <col min="9" max="10" width="15.25390625" style="0" customWidth="1"/>
    <col min="11" max="11" width="14.625" style="0" bestFit="1" customWidth="1"/>
    <col min="12" max="12" width="20.125" style="0" bestFit="1" customWidth="1"/>
    <col min="13" max="13" width="11.00390625" style="0" customWidth="1"/>
  </cols>
  <sheetData>
    <row r="1" ht="26.25">
      <c r="D1" s="69">
        <v>2021</v>
      </c>
    </row>
    <row r="2" spans="1:10" ht="12.7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66"/>
    </row>
    <row r="3" spans="1:10" ht="12.75">
      <c r="A3" s="197" t="s">
        <v>111</v>
      </c>
      <c r="B3" s="197"/>
      <c r="C3" s="197"/>
      <c r="D3" s="197"/>
      <c r="E3" s="197"/>
      <c r="F3" s="197"/>
      <c r="G3" s="197"/>
      <c r="H3" s="197"/>
      <c r="I3" s="197"/>
      <c r="J3" s="4"/>
    </row>
    <row r="5" spans="1:7" ht="12.75">
      <c r="A5" s="16"/>
      <c r="B5" s="16"/>
      <c r="C5" s="16"/>
      <c r="D5" s="16"/>
      <c r="E5" s="16"/>
      <c r="F5" s="16"/>
      <c r="G5" s="16"/>
    </row>
    <row r="7" spans="1:11" s="3" customFormat="1" ht="16.5" customHeight="1">
      <c r="A7" s="158" t="s">
        <v>25</v>
      </c>
      <c r="B7" s="158" t="s">
        <v>49</v>
      </c>
      <c r="C7" s="250" t="s">
        <v>117</v>
      </c>
      <c r="D7" s="195" t="s">
        <v>64</v>
      </c>
      <c r="E7" s="196"/>
      <c r="F7" s="244" t="s">
        <v>101</v>
      </c>
      <c r="G7" s="245"/>
      <c r="H7" s="198" t="s">
        <v>88</v>
      </c>
      <c r="I7" s="196"/>
      <c r="J7" s="244" t="s">
        <v>102</v>
      </c>
      <c r="K7" s="245"/>
    </row>
    <row r="8" spans="1:11" s="3" customFormat="1" ht="40.5" customHeight="1">
      <c r="A8" s="158"/>
      <c r="B8" s="158"/>
      <c r="C8" s="250"/>
      <c r="D8" s="68" t="s">
        <v>65</v>
      </c>
      <c r="E8" s="55" t="s">
        <v>66</v>
      </c>
      <c r="F8" s="246" t="s">
        <v>65</v>
      </c>
      <c r="G8" s="247" t="s">
        <v>66</v>
      </c>
      <c r="H8" s="55" t="s">
        <v>65</v>
      </c>
      <c r="I8" s="55" t="s">
        <v>66</v>
      </c>
      <c r="J8" s="247" t="s">
        <v>65</v>
      </c>
      <c r="K8" s="247" t="s">
        <v>66</v>
      </c>
    </row>
    <row r="9" spans="1:11" ht="12.75">
      <c r="A9" s="5" t="s">
        <v>90</v>
      </c>
      <c r="B9" s="6">
        <v>41</v>
      </c>
      <c r="C9" s="123">
        <v>0</v>
      </c>
      <c r="D9" s="53">
        <v>0</v>
      </c>
      <c r="E9" s="50"/>
      <c r="F9" s="248">
        <v>0</v>
      </c>
      <c r="G9" s="123"/>
      <c r="H9" s="53">
        <v>1</v>
      </c>
      <c r="I9" s="251"/>
      <c r="J9" s="248">
        <v>0</v>
      </c>
      <c r="K9" s="248"/>
    </row>
    <row r="10" spans="1:11" ht="12.75">
      <c r="A10" s="5" t="s">
        <v>91</v>
      </c>
      <c r="B10" s="6">
        <v>41</v>
      </c>
      <c r="C10" s="123">
        <v>1</v>
      </c>
      <c r="D10" s="53">
        <v>0</v>
      </c>
      <c r="E10" s="53"/>
      <c r="F10" s="248">
        <v>0</v>
      </c>
      <c r="G10" s="248"/>
      <c r="H10" s="53">
        <v>0</v>
      </c>
      <c r="I10" s="251"/>
      <c r="J10" s="248">
        <v>0</v>
      </c>
      <c r="K10" s="248"/>
    </row>
    <row r="11" spans="1:11" ht="12.75">
      <c r="A11" s="5" t="s">
        <v>92</v>
      </c>
      <c r="B11" s="6">
        <v>26</v>
      </c>
      <c r="C11" s="123">
        <v>3</v>
      </c>
      <c r="D11" s="53">
        <v>0</v>
      </c>
      <c r="E11" s="53"/>
      <c r="F11" s="248">
        <v>0</v>
      </c>
      <c r="G11" s="248"/>
      <c r="H11" s="53">
        <v>1</v>
      </c>
      <c r="I11" s="252"/>
      <c r="J11" s="248">
        <v>1</v>
      </c>
      <c r="K11" s="248">
        <v>1</v>
      </c>
    </row>
    <row r="12" spans="1:11" ht="12.75">
      <c r="A12" s="5" t="s">
        <v>93</v>
      </c>
      <c r="B12" s="6">
        <v>54</v>
      </c>
      <c r="C12" s="123">
        <v>0</v>
      </c>
      <c r="D12" s="53">
        <v>0</v>
      </c>
      <c r="E12" s="53"/>
      <c r="F12" s="248">
        <v>0</v>
      </c>
      <c r="G12" s="248"/>
      <c r="H12" s="53">
        <v>2</v>
      </c>
      <c r="I12" s="251"/>
      <c r="J12" s="248">
        <v>0</v>
      </c>
      <c r="K12" s="248"/>
    </row>
    <row r="13" spans="1:11" ht="12.75">
      <c r="A13" s="5" t="s">
        <v>94</v>
      </c>
      <c r="B13" s="6">
        <v>26</v>
      </c>
      <c r="C13" s="123">
        <v>2</v>
      </c>
      <c r="D13" s="50">
        <v>0</v>
      </c>
      <c r="E13" s="53"/>
      <c r="F13" s="123">
        <v>0</v>
      </c>
      <c r="G13" s="248"/>
      <c r="H13" s="53">
        <v>0</v>
      </c>
      <c r="I13" s="252"/>
      <c r="J13" s="248">
        <v>1</v>
      </c>
      <c r="K13" s="248">
        <v>1</v>
      </c>
    </row>
    <row r="14" spans="1:11" ht="12.75">
      <c r="A14" s="5" t="s">
        <v>95</v>
      </c>
      <c r="B14" s="6">
        <v>12</v>
      </c>
      <c r="C14" s="123">
        <v>3</v>
      </c>
      <c r="D14" s="50">
        <v>0</v>
      </c>
      <c r="E14" s="53"/>
      <c r="F14" s="123">
        <v>0</v>
      </c>
      <c r="G14" s="248"/>
      <c r="H14" s="53">
        <v>1</v>
      </c>
      <c r="I14" s="252"/>
      <c r="J14" s="248">
        <v>1</v>
      </c>
      <c r="K14" s="248">
        <v>1</v>
      </c>
    </row>
    <row r="15" spans="1:11" s="66" customFormat="1" ht="12.75">
      <c r="A15" s="5" t="s">
        <v>96</v>
      </c>
      <c r="B15" s="6">
        <v>21</v>
      </c>
      <c r="C15" s="123">
        <v>5</v>
      </c>
      <c r="D15" s="50">
        <v>0</v>
      </c>
      <c r="E15" s="53"/>
      <c r="F15" s="123">
        <v>1</v>
      </c>
      <c r="G15" s="248">
        <v>1</v>
      </c>
      <c r="H15" s="53">
        <v>4</v>
      </c>
      <c r="I15" s="252"/>
      <c r="J15" s="248">
        <v>1</v>
      </c>
      <c r="K15" s="248">
        <v>1</v>
      </c>
    </row>
    <row r="16" spans="1:11" ht="12.75">
      <c r="A16" s="67" t="s">
        <v>57</v>
      </c>
      <c r="B16" s="67">
        <f>SUM(B9:B15)</f>
        <v>221</v>
      </c>
      <c r="C16" s="249">
        <f>SUM(C9:C15)</f>
        <v>14</v>
      </c>
      <c r="D16" s="67">
        <f aca="true" t="shared" si="0" ref="D16:K16">SUM(D10:D15)</f>
        <v>0</v>
      </c>
      <c r="E16" s="67">
        <f t="shared" si="0"/>
        <v>0</v>
      </c>
      <c r="F16" s="249">
        <f>SUM(F10:F15)</f>
        <v>1</v>
      </c>
      <c r="G16" s="249">
        <f>SUM(G10:G15)</f>
        <v>1</v>
      </c>
      <c r="H16" s="67">
        <f t="shared" si="0"/>
        <v>8</v>
      </c>
      <c r="I16" s="67">
        <f t="shared" si="0"/>
        <v>0</v>
      </c>
      <c r="J16" s="249">
        <f t="shared" si="0"/>
        <v>4</v>
      </c>
      <c r="K16" s="249">
        <f t="shared" si="0"/>
        <v>4</v>
      </c>
    </row>
    <row r="19" spans="1:2" ht="12.75">
      <c r="A19" s="253" t="s">
        <v>118</v>
      </c>
      <c r="B19" s="254"/>
    </row>
    <row r="21" spans="5:7" ht="12.75">
      <c r="E21" s="35"/>
      <c r="F21" s="35"/>
      <c r="G21" s="35"/>
    </row>
  </sheetData>
  <sheetProtection/>
  <mergeCells count="9">
    <mergeCell ref="J7:K7"/>
    <mergeCell ref="A2:I2"/>
    <mergeCell ref="A3:I3"/>
    <mergeCell ref="A7:A8"/>
    <mergeCell ref="B7:B8"/>
    <mergeCell ref="D7:E7"/>
    <mergeCell ref="H7:I7"/>
    <mergeCell ref="F7:G7"/>
    <mergeCell ref="C7:C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3"/>
  <sheetViews>
    <sheetView tabSelected="1" zoomScalePageLayoutView="0" workbookViewId="0" topLeftCell="A10">
      <selection activeCell="Q21" sqref="Q21"/>
    </sheetView>
  </sheetViews>
  <sheetFormatPr defaultColWidth="9.00390625" defaultRowHeight="12.75"/>
  <cols>
    <col min="1" max="1" width="24.00390625" style="0" customWidth="1"/>
    <col min="2" max="2" width="13.625" style="4" customWidth="1"/>
    <col min="3" max="3" width="14.25390625" style="4" customWidth="1"/>
    <col min="4" max="4" width="12.25390625" style="4" customWidth="1"/>
    <col min="5" max="5" width="15.125" style="0" customWidth="1"/>
    <col min="6" max="6" width="12.875" style="0" customWidth="1"/>
    <col min="7" max="7" width="15.75390625" style="0" customWidth="1"/>
    <col min="8" max="8" width="13.25390625" style="0" customWidth="1"/>
    <col min="9" max="9" width="15.375" style="0" customWidth="1"/>
    <col min="10" max="10" width="11.375" style="0" customWidth="1"/>
    <col min="11" max="11" width="12.00390625" style="4" customWidth="1"/>
    <col min="13" max="13" width="13.625" style="0" customWidth="1"/>
  </cols>
  <sheetData>
    <row r="1" ht="26.25">
      <c r="C1" s="69">
        <v>2021</v>
      </c>
    </row>
    <row r="3" spans="1:6" ht="12.75">
      <c r="A3" s="148" t="s">
        <v>27</v>
      </c>
      <c r="B3" s="148"/>
      <c r="C3" s="148"/>
      <c r="D3" s="148"/>
      <c r="E3" s="148"/>
      <c r="F3" s="148"/>
    </row>
    <row r="4" spans="1:6" ht="12.75">
      <c r="A4" s="197" t="s">
        <v>112</v>
      </c>
      <c r="B4" s="197"/>
      <c r="C4" s="197"/>
      <c r="D4" s="197"/>
      <c r="E4" s="197"/>
      <c r="F4" s="197"/>
    </row>
    <row r="6" spans="1:4" ht="12.75">
      <c r="A6" s="16"/>
      <c r="B6" s="16"/>
      <c r="C6" s="16"/>
      <c r="D6" s="16"/>
    </row>
    <row r="7" ht="6" customHeight="1" thickBot="1"/>
    <row r="8" spans="1:13" s="3" customFormat="1" ht="27" customHeight="1">
      <c r="A8" s="153" t="s">
        <v>69</v>
      </c>
      <c r="B8" s="156" t="s">
        <v>76</v>
      </c>
      <c r="C8" s="158" t="s">
        <v>64</v>
      </c>
      <c r="D8" s="158"/>
      <c r="E8" s="158"/>
      <c r="F8" s="158"/>
      <c r="G8" s="158"/>
      <c r="H8" s="177" t="s">
        <v>88</v>
      </c>
      <c r="I8" s="201"/>
      <c r="J8" s="201"/>
      <c r="K8" s="201"/>
      <c r="L8" s="202"/>
      <c r="M8" s="199" t="s">
        <v>71</v>
      </c>
    </row>
    <row r="9" spans="1:13" s="3" customFormat="1" ht="75" customHeight="1">
      <c r="A9" s="203"/>
      <c r="B9" s="177"/>
      <c r="C9" s="55" t="s">
        <v>77</v>
      </c>
      <c r="D9" s="55" t="s">
        <v>67</v>
      </c>
      <c r="E9" s="55" t="s">
        <v>68</v>
      </c>
      <c r="F9" s="55" t="s">
        <v>87</v>
      </c>
      <c r="G9" s="55" t="s">
        <v>68</v>
      </c>
      <c r="H9" s="119" t="s">
        <v>77</v>
      </c>
      <c r="I9" s="55" t="s">
        <v>67</v>
      </c>
      <c r="J9" s="55" t="s">
        <v>68</v>
      </c>
      <c r="K9" s="55" t="s">
        <v>87</v>
      </c>
      <c r="L9" s="55" t="s">
        <v>68</v>
      </c>
      <c r="M9" s="200"/>
    </row>
    <row r="10" spans="1:13" ht="12.75">
      <c r="A10" s="5" t="s">
        <v>90</v>
      </c>
      <c r="B10" s="67">
        <v>41</v>
      </c>
      <c r="C10" s="67">
        <v>41</v>
      </c>
      <c r="D10" s="67">
        <v>41</v>
      </c>
      <c r="E10" s="40">
        <f>D10/C10</f>
        <v>1</v>
      </c>
      <c r="F10" s="41">
        <f aca="true" t="shared" si="0" ref="F10:F16">C10-D10</f>
        <v>0</v>
      </c>
      <c r="G10" s="42">
        <f>F10/C10</f>
        <v>0</v>
      </c>
      <c r="H10" s="113">
        <v>24</v>
      </c>
      <c r="I10" s="6">
        <v>23</v>
      </c>
      <c r="J10" s="42">
        <f aca="true" t="shared" si="1" ref="J10:J16">I10/H10</f>
        <v>0.9583333333333334</v>
      </c>
      <c r="K10" s="41">
        <f>H10-I10</f>
        <v>1</v>
      </c>
      <c r="L10" s="42">
        <f aca="true" t="shared" si="2" ref="L10:L16">K10/B10</f>
        <v>0.024390243902439025</v>
      </c>
      <c r="M10" s="115">
        <v>0</v>
      </c>
    </row>
    <row r="11" spans="1:13" ht="12.75">
      <c r="A11" s="5" t="s">
        <v>91</v>
      </c>
      <c r="B11" s="67">
        <v>41</v>
      </c>
      <c r="C11" s="67">
        <v>41</v>
      </c>
      <c r="D11" s="67">
        <v>41</v>
      </c>
      <c r="E11" s="40">
        <f aca="true" t="shared" si="3" ref="E11:E16">D11/C11</f>
        <v>1</v>
      </c>
      <c r="F11" s="41">
        <f t="shared" si="0"/>
        <v>0</v>
      </c>
      <c r="G11" s="42">
        <f aca="true" t="shared" si="4" ref="G11:G17">F11/C11</f>
        <v>0</v>
      </c>
      <c r="H11" s="113">
        <v>35</v>
      </c>
      <c r="I11" s="6">
        <v>35</v>
      </c>
      <c r="J11" s="42">
        <f t="shared" si="1"/>
        <v>1</v>
      </c>
      <c r="K11" s="41">
        <f aca="true" t="shared" si="5" ref="K11:K16">H11-I11</f>
        <v>0</v>
      </c>
      <c r="L11" s="42">
        <f t="shared" si="2"/>
        <v>0</v>
      </c>
      <c r="M11" s="115">
        <v>0</v>
      </c>
    </row>
    <row r="12" spans="1:13" ht="12.75">
      <c r="A12" s="5" t="s">
        <v>92</v>
      </c>
      <c r="B12" s="67">
        <v>26</v>
      </c>
      <c r="C12" s="67">
        <v>26</v>
      </c>
      <c r="D12" s="67">
        <v>26</v>
      </c>
      <c r="E12" s="40">
        <f t="shared" si="3"/>
        <v>1</v>
      </c>
      <c r="F12" s="41">
        <f t="shared" si="0"/>
        <v>0</v>
      </c>
      <c r="G12" s="42">
        <f t="shared" si="4"/>
        <v>0</v>
      </c>
      <c r="H12" s="113">
        <v>16</v>
      </c>
      <c r="I12" s="6">
        <v>15</v>
      </c>
      <c r="J12" s="42">
        <f t="shared" si="1"/>
        <v>0.9375</v>
      </c>
      <c r="K12" s="41">
        <f t="shared" si="5"/>
        <v>1</v>
      </c>
      <c r="L12" s="42">
        <f t="shared" si="2"/>
        <v>0.038461538461538464</v>
      </c>
      <c r="M12" s="115">
        <v>0</v>
      </c>
    </row>
    <row r="13" spans="1:13" ht="12.75">
      <c r="A13" s="5" t="s">
        <v>93</v>
      </c>
      <c r="B13" s="67">
        <v>54</v>
      </c>
      <c r="C13" s="67">
        <v>54</v>
      </c>
      <c r="D13" s="67">
        <v>54</v>
      </c>
      <c r="E13" s="40">
        <f t="shared" si="3"/>
        <v>1</v>
      </c>
      <c r="F13" s="41">
        <f t="shared" si="0"/>
        <v>0</v>
      </c>
      <c r="G13" s="42">
        <f t="shared" si="4"/>
        <v>0</v>
      </c>
      <c r="H13" s="113">
        <v>37</v>
      </c>
      <c r="I13" s="6">
        <v>35</v>
      </c>
      <c r="J13" s="42">
        <f t="shared" si="1"/>
        <v>0.9459459459459459</v>
      </c>
      <c r="K13" s="41">
        <f t="shared" si="5"/>
        <v>2</v>
      </c>
      <c r="L13" s="42">
        <f t="shared" si="2"/>
        <v>0.037037037037037035</v>
      </c>
      <c r="M13" s="115">
        <v>0</v>
      </c>
    </row>
    <row r="14" spans="1:13" ht="12.75">
      <c r="A14" s="5" t="s">
        <v>94</v>
      </c>
      <c r="B14" s="67">
        <v>26</v>
      </c>
      <c r="C14" s="67">
        <v>26</v>
      </c>
      <c r="D14" s="67">
        <v>26</v>
      </c>
      <c r="E14" s="40">
        <f t="shared" si="3"/>
        <v>1</v>
      </c>
      <c r="F14" s="41">
        <f t="shared" si="0"/>
        <v>0</v>
      </c>
      <c r="G14" s="42">
        <f t="shared" si="4"/>
        <v>0</v>
      </c>
      <c r="H14" s="113">
        <v>11</v>
      </c>
      <c r="I14" s="6">
        <v>11</v>
      </c>
      <c r="J14" s="42">
        <f t="shared" si="1"/>
        <v>1</v>
      </c>
      <c r="K14" s="41">
        <f t="shared" si="5"/>
        <v>0</v>
      </c>
      <c r="L14" s="42">
        <f t="shared" si="2"/>
        <v>0</v>
      </c>
      <c r="M14" s="115">
        <v>0</v>
      </c>
    </row>
    <row r="15" spans="1:13" ht="12.75">
      <c r="A15" s="5" t="s">
        <v>95</v>
      </c>
      <c r="B15" s="67">
        <v>12</v>
      </c>
      <c r="C15" s="67">
        <v>12</v>
      </c>
      <c r="D15" s="67">
        <v>12</v>
      </c>
      <c r="E15" s="40">
        <f t="shared" si="3"/>
        <v>1</v>
      </c>
      <c r="F15" s="41">
        <f t="shared" si="0"/>
        <v>0</v>
      </c>
      <c r="G15" s="42">
        <f t="shared" si="4"/>
        <v>0</v>
      </c>
      <c r="H15" s="113">
        <v>5</v>
      </c>
      <c r="I15" s="6">
        <v>4</v>
      </c>
      <c r="J15" s="42">
        <f t="shared" si="1"/>
        <v>0.8</v>
      </c>
      <c r="K15" s="41">
        <f t="shared" si="5"/>
        <v>1</v>
      </c>
      <c r="L15" s="42">
        <f t="shared" si="2"/>
        <v>0.08333333333333333</v>
      </c>
      <c r="M15" s="115">
        <v>0</v>
      </c>
    </row>
    <row r="16" spans="1:13" ht="12.75">
      <c r="A16" s="5" t="s">
        <v>96</v>
      </c>
      <c r="B16" s="67">
        <v>21</v>
      </c>
      <c r="C16" s="67">
        <v>21</v>
      </c>
      <c r="D16" s="67">
        <v>21</v>
      </c>
      <c r="E16" s="40">
        <f t="shared" si="3"/>
        <v>1</v>
      </c>
      <c r="F16" s="41">
        <f t="shared" si="0"/>
        <v>0</v>
      </c>
      <c r="G16" s="42">
        <f t="shared" si="4"/>
        <v>0</v>
      </c>
      <c r="H16" s="113">
        <v>13</v>
      </c>
      <c r="I16" s="6">
        <v>9</v>
      </c>
      <c r="J16" s="42">
        <f t="shared" si="1"/>
        <v>0.6923076923076923</v>
      </c>
      <c r="K16" s="41">
        <f t="shared" si="5"/>
        <v>4</v>
      </c>
      <c r="L16" s="42">
        <f t="shared" si="2"/>
        <v>0.19047619047619047</v>
      </c>
      <c r="M16" s="115">
        <v>0</v>
      </c>
    </row>
    <row r="17" spans="1:13" ht="13.5" thickBot="1">
      <c r="A17" s="12" t="s">
        <v>57</v>
      </c>
      <c r="B17" s="102">
        <f>SUM(B10:B16)</f>
        <v>221</v>
      </c>
      <c r="C17" s="67">
        <f>SUM(C10:C16)</f>
        <v>221</v>
      </c>
      <c r="D17" s="67">
        <f>SUM(D10:D16)</f>
        <v>221</v>
      </c>
      <c r="E17" s="40">
        <f>D17/C17</f>
        <v>1</v>
      </c>
      <c r="F17" s="67">
        <f>SUM(F11:F16)</f>
        <v>0</v>
      </c>
      <c r="G17" s="42">
        <f t="shared" si="4"/>
        <v>0</v>
      </c>
      <c r="H17" s="120">
        <f>SUM(H10:H16)</f>
        <v>141</v>
      </c>
      <c r="I17" s="67">
        <f>SUM(I10:I16)</f>
        <v>132</v>
      </c>
      <c r="J17" s="42">
        <f>I17/H17</f>
        <v>0.9361702127659575</v>
      </c>
      <c r="K17" s="41">
        <f>H17-I17</f>
        <v>9</v>
      </c>
      <c r="L17" s="42">
        <f>K17/B17</f>
        <v>0.04072398190045249</v>
      </c>
      <c r="M17" s="116">
        <f>SUM(M11:M16)</f>
        <v>0</v>
      </c>
    </row>
    <row r="19" ht="13.5" thickBot="1"/>
    <row r="20" spans="1:13" ht="12.75">
      <c r="A20" s="153" t="s">
        <v>69</v>
      </c>
      <c r="B20" s="156" t="s">
        <v>76</v>
      </c>
      <c r="C20" s="158" t="s">
        <v>64</v>
      </c>
      <c r="D20" s="158"/>
      <c r="E20" s="158"/>
      <c r="F20" s="158"/>
      <c r="G20" s="158"/>
      <c r="H20" s="177" t="s">
        <v>115</v>
      </c>
      <c r="I20" s="201"/>
      <c r="J20" s="201"/>
      <c r="K20" s="201"/>
      <c r="L20" s="202"/>
      <c r="M20" s="199" t="s">
        <v>71</v>
      </c>
    </row>
    <row r="21" spans="1:13" ht="89.25">
      <c r="A21" s="203"/>
      <c r="B21" s="177"/>
      <c r="C21" s="55" t="s">
        <v>114</v>
      </c>
      <c r="D21" s="55" t="s">
        <v>67</v>
      </c>
      <c r="E21" s="55" t="s">
        <v>113</v>
      </c>
      <c r="F21" s="55" t="s">
        <v>87</v>
      </c>
      <c r="G21" s="55" t="s">
        <v>113</v>
      </c>
      <c r="H21" s="55" t="s">
        <v>113</v>
      </c>
      <c r="I21" s="55" t="s">
        <v>67</v>
      </c>
      <c r="J21" s="55" t="s">
        <v>113</v>
      </c>
      <c r="K21" s="55" t="s">
        <v>87</v>
      </c>
      <c r="L21" s="55" t="s">
        <v>113</v>
      </c>
      <c r="M21" s="200"/>
    </row>
    <row r="22" spans="1:13" ht="12.75">
      <c r="A22" s="5" t="s">
        <v>90</v>
      </c>
      <c r="B22" s="256">
        <v>0</v>
      </c>
      <c r="C22" s="256">
        <v>0</v>
      </c>
      <c r="D22" s="256">
        <v>0</v>
      </c>
      <c r="E22" s="257" t="e">
        <f>D22/C22</f>
        <v>#DIV/0!</v>
      </c>
      <c r="F22" s="258">
        <f aca="true" t="shared" si="6" ref="F22:F28">C22-D22</f>
        <v>0</v>
      </c>
      <c r="G22" s="257" t="e">
        <f>F22/C22</f>
        <v>#DIV/0!</v>
      </c>
      <c r="H22" s="259"/>
      <c r="I22" s="259"/>
      <c r="J22" s="257" t="e">
        <f aca="true" t="shared" si="7" ref="J22:J28">I22/H22</f>
        <v>#DIV/0!</v>
      </c>
      <c r="K22" s="258">
        <f>H22-I22</f>
        <v>0</v>
      </c>
      <c r="L22" s="257" t="e">
        <f aca="true" t="shared" si="8" ref="L22:L28">K22/B22</f>
        <v>#DIV/0!</v>
      </c>
      <c r="M22" s="115">
        <v>0</v>
      </c>
    </row>
    <row r="23" spans="1:13" ht="12.75">
      <c r="A23" s="5" t="s">
        <v>91</v>
      </c>
      <c r="B23" s="67">
        <v>1</v>
      </c>
      <c r="C23" s="67">
        <v>1</v>
      </c>
      <c r="D23" s="67">
        <v>1</v>
      </c>
      <c r="E23" s="40">
        <f aca="true" t="shared" si="9" ref="E23:E28">D23/C23</f>
        <v>1</v>
      </c>
      <c r="F23" s="41">
        <f t="shared" si="6"/>
        <v>0</v>
      </c>
      <c r="G23" s="42">
        <f aca="true" t="shared" si="10" ref="G23:H29">F23/C23</f>
        <v>0</v>
      </c>
      <c r="H23" s="113"/>
      <c r="I23" s="6"/>
      <c r="J23" s="42" t="e">
        <f t="shared" si="7"/>
        <v>#DIV/0!</v>
      </c>
      <c r="K23" s="41">
        <f aca="true" t="shared" si="11" ref="K23:K28">H23-I23</f>
        <v>0</v>
      </c>
      <c r="L23" s="42">
        <f t="shared" si="8"/>
        <v>0</v>
      </c>
      <c r="M23" s="115">
        <v>0</v>
      </c>
    </row>
    <row r="24" spans="1:13" ht="12.75">
      <c r="A24" s="5" t="s">
        <v>92</v>
      </c>
      <c r="B24" s="67">
        <v>3</v>
      </c>
      <c r="C24" s="67">
        <v>3</v>
      </c>
      <c r="D24" s="67">
        <v>3</v>
      </c>
      <c r="E24" s="40">
        <f t="shared" si="9"/>
        <v>1</v>
      </c>
      <c r="F24" s="41">
        <f t="shared" si="6"/>
        <v>0</v>
      </c>
      <c r="G24" s="42">
        <f t="shared" si="10"/>
        <v>0</v>
      </c>
      <c r="H24" s="113"/>
      <c r="I24" s="6"/>
      <c r="J24" s="42" t="e">
        <f t="shared" si="7"/>
        <v>#DIV/0!</v>
      </c>
      <c r="K24" s="41">
        <f t="shared" si="11"/>
        <v>0</v>
      </c>
      <c r="L24" s="42">
        <f t="shared" si="8"/>
        <v>0</v>
      </c>
      <c r="M24" s="115">
        <v>0</v>
      </c>
    </row>
    <row r="25" spans="1:13" ht="12.75">
      <c r="A25" s="5" t="s">
        <v>93</v>
      </c>
      <c r="B25" s="256">
        <v>0</v>
      </c>
      <c r="C25" s="256">
        <v>0</v>
      </c>
      <c r="D25" s="256">
        <v>0</v>
      </c>
      <c r="E25" s="257" t="e">
        <f t="shared" si="9"/>
        <v>#DIV/0!</v>
      </c>
      <c r="F25" s="258">
        <f t="shared" si="6"/>
        <v>0</v>
      </c>
      <c r="G25" s="257" t="e">
        <f t="shared" si="10"/>
        <v>#DIV/0!</v>
      </c>
      <c r="H25" s="259"/>
      <c r="I25" s="259"/>
      <c r="J25" s="257" t="e">
        <f t="shared" si="7"/>
        <v>#DIV/0!</v>
      </c>
      <c r="K25" s="258">
        <f t="shared" si="11"/>
        <v>0</v>
      </c>
      <c r="L25" s="257" t="e">
        <f t="shared" si="8"/>
        <v>#DIV/0!</v>
      </c>
      <c r="M25" s="115">
        <v>0</v>
      </c>
    </row>
    <row r="26" spans="1:14" ht="12.75">
      <c r="A26" s="5" t="s">
        <v>94</v>
      </c>
      <c r="B26" s="67">
        <v>2</v>
      </c>
      <c r="C26" s="67">
        <v>2</v>
      </c>
      <c r="D26" s="67">
        <v>1</v>
      </c>
      <c r="E26" s="40">
        <f t="shared" si="9"/>
        <v>0.5</v>
      </c>
      <c r="F26" s="41">
        <f t="shared" si="6"/>
        <v>1</v>
      </c>
      <c r="G26" s="42">
        <f t="shared" si="10"/>
        <v>0.5</v>
      </c>
      <c r="H26" s="42"/>
      <c r="I26" s="6">
        <v>1</v>
      </c>
      <c r="J26" s="42" t="e">
        <f t="shared" si="7"/>
        <v>#DIV/0!</v>
      </c>
      <c r="K26" s="41">
        <f t="shared" si="11"/>
        <v>-1</v>
      </c>
      <c r="L26" s="42">
        <f t="shared" si="8"/>
        <v>-0.5</v>
      </c>
      <c r="M26" s="115">
        <v>1</v>
      </c>
      <c r="N26" s="255" t="s">
        <v>119</v>
      </c>
    </row>
    <row r="27" spans="1:13" ht="12.75">
      <c r="A27" s="5" t="s">
        <v>95</v>
      </c>
      <c r="B27" s="67">
        <v>3</v>
      </c>
      <c r="C27" s="67">
        <v>3</v>
      </c>
      <c r="D27" s="67">
        <v>3</v>
      </c>
      <c r="E27" s="40">
        <f t="shared" si="9"/>
        <v>1</v>
      </c>
      <c r="F27" s="41">
        <f t="shared" si="6"/>
        <v>0</v>
      </c>
      <c r="G27" s="42">
        <f t="shared" si="10"/>
        <v>0</v>
      </c>
      <c r="H27" s="113"/>
      <c r="I27" s="6"/>
      <c r="J27" s="42" t="e">
        <f t="shared" si="7"/>
        <v>#DIV/0!</v>
      </c>
      <c r="K27" s="41">
        <f t="shared" si="11"/>
        <v>0</v>
      </c>
      <c r="L27" s="42">
        <f t="shared" si="8"/>
        <v>0</v>
      </c>
      <c r="M27" s="115">
        <v>0</v>
      </c>
    </row>
    <row r="28" spans="1:13" ht="12.75">
      <c r="A28" s="5" t="s">
        <v>96</v>
      </c>
      <c r="B28" s="67">
        <v>5</v>
      </c>
      <c r="C28" s="67">
        <v>5</v>
      </c>
      <c r="D28" s="67">
        <v>5</v>
      </c>
      <c r="E28" s="40">
        <f t="shared" si="9"/>
        <v>1</v>
      </c>
      <c r="F28" s="41">
        <f t="shared" si="6"/>
        <v>0</v>
      </c>
      <c r="G28" s="42">
        <f t="shared" si="10"/>
        <v>0</v>
      </c>
      <c r="H28" s="113"/>
      <c r="I28" s="6"/>
      <c r="J28" s="42" t="e">
        <f t="shared" si="7"/>
        <v>#DIV/0!</v>
      </c>
      <c r="K28" s="41">
        <f t="shared" si="11"/>
        <v>0</v>
      </c>
      <c r="L28" s="42">
        <f t="shared" si="8"/>
        <v>0</v>
      </c>
      <c r="M28" s="115">
        <v>0</v>
      </c>
    </row>
    <row r="29" spans="1:13" ht="24" customHeight="1" thickBot="1">
      <c r="A29" s="12" t="s">
        <v>57</v>
      </c>
      <c r="B29" s="102">
        <f>SUM(B22:B28)</f>
        <v>14</v>
      </c>
      <c r="C29" s="67">
        <f>SUM(C22:C28)</f>
        <v>14</v>
      </c>
      <c r="D29" s="67">
        <f>SUM(D22:D28)</f>
        <v>13</v>
      </c>
      <c r="E29" s="40">
        <f>D29/C29</f>
        <v>0.9285714285714286</v>
      </c>
      <c r="F29" s="67">
        <f>SUM(F23:F28)</f>
        <v>1</v>
      </c>
      <c r="G29" s="42">
        <f t="shared" si="10"/>
        <v>0.07142857142857142</v>
      </c>
      <c r="H29" s="130">
        <f>SUM(H22:H28)</f>
        <v>0</v>
      </c>
      <c r="I29" s="67">
        <f>SUM(I22:I28)</f>
        <v>1</v>
      </c>
      <c r="J29" s="42" t="e">
        <f>I29/H29</f>
        <v>#DIV/0!</v>
      </c>
      <c r="K29" s="41">
        <f>H29-I29</f>
        <v>-1</v>
      </c>
      <c r="L29" s="42">
        <f>K29/B29</f>
        <v>-0.07142857142857142</v>
      </c>
      <c r="M29" s="116">
        <f>SUM(M23:M28)</f>
        <v>1</v>
      </c>
    </row>
    <row r="30" spans="1:5" ht="12.75">
      <c r="A30" s="47"/>
      <c r="B30" s="34"/>
      <c r="C30" s="34"/>
      <c r="D30" s="34"/>
      <c r="E30" s="47"/>
    </row>
    <row r="31" spans="1:5" ht="12.75">
      <c r="A31" s="47"/>
      <c r="B31" s="34"/>
      <c r="C31" s="34"/>
      <c r="D31" s="34"/>
      <c r="E31" s="47"/>
    </row>
    <row r="32" spans="1:5" ht="12.75">
      <c r="A32" s="47"/>
      <c r="B32" s="34"/>
      <c r="C32" s="34"/>
      <c r="D32" s="34"/>
      <c r="E32" s="47"/>
    </row>
    <row r="33" spans="1:5" ht="12.75">
      <c r="A33" s="47"/>
      <c r="B33" s="34"/>
      <c r="C33" s="34"/>
      <c r="D33" s="34"/>
      <c r="E33" s="47"/>
    </row>
  </sheetData>
  <sheetProtection/>
  <mergeCells count="12">
    <mergeCell ref="A20:A21"/>
    <mergeCell ref="B20:B21"/>
    <mergeCell ref="C20:G20"/>
    <mergeCell ref="H20:L20"/>
    <mergeCell ref="M20:M21"/>
    <mergeCell ref="M8:M9"/>
    <mergeCell ref="H8:L8"/>
    <mergeCell ref="A3:F3"/>
    <mergeCell ref="A4:F4"/>
    <mergeCell ref="A8:A9"/>
    <mergeCell ref="B8:B9"/>
    <mergeCell ref="C8:G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5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Asya</cp:lastModifiedBy>
  <cp:lastPrinted>2021-08-20T05:23:25Z</cp:lastPrinted>
  <dcterms:created xsi:type="dcterms:W3CDTF">2003-05-21T15:59:57Z</dcterms:created>
  <dcterms:modified xsi:type="dcterms:W3CDTF">2021-08-20T05:45:38Z</dcterms:modified>
  <cp:category/>
  <cp:version/>
  <cp:contentType/>
  <cp:contentStatus/>
</cp:coreProperties>
</file>