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9720" firstSheet="4" activeTab="8"/>
  </bookViews>
  <sheets>
    <sheet name="география" sheetId="3" r:id="rId1"/>
    <sheet name="литература" sheetId="10" r:id="rId2"/>
    <sheet name="математика Б" sheetId="1" r:id="rId3"/>
    <sheet name="математика П" sheetId="4" r:id="rId4"/>
    <sheet name="химия" sheetId="6" r:id="rId5"/>
    <sheet name="история" sheetId="5" r:id="rId6"/>
    <sheet name="русский язык" sheetId="8" r:id="rId7"/>
    <sheet name="физика" sheetId="13" r:id="rId8"/>
    <sheet name="англ.язык" sheetId="11" r:id="rId9"/>
    <sheet name="обществознание" sheetId="7" r:id="rId10"/>
    <sheet name="информатика" sheetId="2" r:id="rId11"/>
    <sheet name="биология" sheetId="9" r:id="rId12"/>
    <sheet name="двойки" sheetId="15" r:id="rId13"/>
  </sheets>
  <calcPr calcId="114210"/>
</workbook>
</file>

<file path=xl/calcChain.xml><?xml version="1.0" encoding="utf-8"?>
<calcChain xmlns="http://schemas.openxmlformats.org/spreadsheetml/2006/main">
  <c r="C38" i="1"/>
  <c r="C39"/>
  <c r="C40"/>
  <c r="C41"/>
  <c r="C44"/>
  <c r="O44"/>
  <c r="C37"/>
  <c r="C42"/>
  <c r="C43"/>
  <c r="J44"/>
  <c r="N44"/>
  <c r="D44"/>
  <c r="M44"/>
  <c r="L37"/>
  <c r="L38"/>
  <c r="L39"/>
  <c r="L40"/>
  <c r="L41"/>
  <c r="L42"/>
  <c r="L43"/>
  <c r="L44"/>
  <c r="K44"/>
  <c r="I44"/>
  <c r="G44"/>
  <c r="E44"/>
  <c r="B44"/>
  <c r="N43"/>
  <c r="M43"/>
  <c r="K43"/>
  <c r="I43"/>
  <c r="G43"/>
  <c r="E43"/>
  <c r="N42"/>
  <c r="M42"/>
  <c r="K42"/>
  <c r="I42"/>
  <c r="G42"/>
  <c r="E42"/>
  <c r="N41"/>
  <c r="M41"/>
  <c r="K41"/>
  <c r="I41"/>
  <c r="G41"/>
  <c r="E41"/>
  <c r="N40"/>
  <c r="M40"/>
  <c r="K40"/>
  <c r="I40"/>
  <c r="G40"/>
  <c r="E40"/>
  <c r="N39"/>
  <c r="M39"/>
  <c r="K39"/>
  <c r="I39"/>
  <c r="G39"/>
  <c r="E39"/>
  <c r="N38"/>
  <c r="M38"/>
  <c r="K38"/>
  <c r="I38"/>
  <c r="G38"/>
  <c r="E38"/>
  <c r="N37"/>
  <c r="M37"/>
  <c r="K37"/>
  <c r="I37"/>
  <c r="G37"/>
  <c r="E37"/>
  <c r="O28"/>
  <c r="C21"/>
  <c r="C22"/>
  <c r="C23"/>
  <c r="C24"/>
  <c r="C25"/>
  <c r="C26"/>
  <c r="C27"/>
  <c r="C28"/>
  <c r="J28"/>
  <c r="N28"/>
  <c r="D28"/>
  <c r="F28"/>
  <c r="M28"/>
  <c r="L21"/>
  <c r="L22"/>
  <c r="L23"/>
  <c r="L24"/>
  <c r="L25"/>
  <c r="L26"/>
  <c r="L27"/>
  <c r="L28"/>
  <c r="K28"/>
  <c r="H28"/>
  <c r="I28"/>
  <c r="G28"/>
  <c r="E28"/>
  <c r="B28"/>
  <c r="N27"/>
  <c r="M27"/>
  <c r="K27"/>
  <c r="I27"/>
  <c r="G27"/>
  <c r="E27"/>
  <c r="N26"/>
  <c r="M26"/>
  <c r="K26"/>
  <c r="I26"/>
  <c r="G26"/>
  <c r="E26"/>
  <c r="N25"/>
  <c r="M25"/>
  <c r="K25"/>
  <c r="I25"/>
  <c r="G25"/>
  <c r="E25"/>
  <c r="N24"/>
  <c r="M24"/>
  <c r="K24"/>
  <c r="I24"/>
  <c r="G24"/>
  <c r="E24"/>
  <c r="N23"/>
  <c r="M23"/>
  <c r="K23"/>
  <c r="I23"/>
  <c r="G23"/>
  <c r="E23"/>
  <c r="N22"/>
  <c r="M22"/>
  <c r="K22"/>
  <c r="I22"/>
  <c r="G22"/>
  <c r="E22"/>
  <c r="N21"/>
  <c r="M21"/>
  <c r="K21"/>
  <c r="I21"/>
  <c r="G21"/>
  <c r="E21"/>
  <c r="E15" i="4"/>
  <c r="B15" i="9"/>
  <c r="E12" i="2"/>
  <c r="D12" i="11"/>
  <c r="D13"/>
  <c r="M13" i="1"/>
  <c r="N13"/>
  <c r="K13"/>
  <c r="I13"/>
  <c r="G13"/>
  <c r="E13"/>
  <c r="D12" i="10"/>
  <c r="E13" i="2"/>
  <c r="D13" i="13"/>
  <c r="D14"/>
  <c r="D14" i="10"/>
  <c r="G11" i="6"/>
  <c r="F11"/>
  <c r="D12" i="4"/>
  <c r="C12"/>
  <c r="C16"/>
  <c r="K26"/>
  <c r="L26"/>
  <c r="M26"/>
  <c r="N26"/>
  <c r="B12" i="1"/>
  <c r="D10" i="10"/>
  <c r="E25"/>
  <c r="F25"/>
  <c r="D25"/>
  <c r="C15" i="3"/>
  <c r="E7"/>
  <c r="E8"/>
  <c r="E9"/>
  <c r="E10"/>
  <c r="E4"/>
  <c r="E5"/>
  <c r="B11" i="6"/>
  <c r="B11" i="9"/>
  <c r="G11" i="13"/>
  <c r="G11" i="11"/>
  <c r="G11" i="10"/>
  <c r="D14" i="9"/>
  <c r="G11"/>
  <c r="D13" i="7"/>
  <c r="D14"/>
  <c r="E14" i="8"/>
  <c r="E15"/>
  <c r="E14" i="6"/>
  <c r="H11" i="5"/>
  <c r="H11" i="6"/>
  <c r="H11" i="3"/>
  <c r="I26" i="2"/>
  <c r="H11"/>
  <c r="G12" i="8"/>
  <c r="F11" i="5"/>
  <c r="G11"/>
  <c r="F12" i="4"/>
  <c r="G12"/>
  <c r="E13" i="5"/>
  <c r="H26" i="13"/>
  <c r="G26"/>
  <c r="F26"/>
  <c r="E26"/>
  <c r="D26"/>
  <c r="C26"/>
  <c r="B26"/>
  <c r="D12"/>
  <c r="F11"/>
  <c r="E11"/>
  <c r="C11"/>
  <c r="B11"/>
  <c r="D10"/>
  <c r="D9"/>
  <c r="D8"/>
  <c r="D7"/>
  <c r="D6"/>
  <c r="D5"/>
  <c r="D4"/>
  <c r="D6" i="11"/>
  <c r="D7"/>
  <c r="D8"/>
  <c r="D10"/>
  <c r="H27" i="13"/>
  <c r="F27"/>
  <c r="D27"/>
  <c r="B27"/>
  <c r="G27"/>
  <c r="E27"/>
  <c r="C27"/>
  <c r="D11"/>
  <c r="B15"/>
  <c r="G26" i="11"/>
  <c r="F26"/>
  <c r="D26"/>
  <c r="C26"/>
  <c r="B26"/>
  <c r="F11"/>
  <c r="E11"/>
  <c r="C11"/>
  <c r="B11"/>
  <c r="D5"/>
  <c r="D4"/>
  <c r="F27"/>
  <c r="C27"/>
  <c r="G27"/>
  <c r="D27"/>
  <c r="B27"/>
  <c r="B14"/>
  <c r="D11"/>
  <c r="C12" i="8"/>
  <c r="D12" i="9"/>
  <c r="D9" i="10"/>
  <c r="D8"/>
  <c r="B25"/>
  <c r="B11"/>
  <c r="C11"/>
  <c r="E11"/>
  <c r="F11"/>
  <c r="D7"/>
  <c r="D6"/>
  <c r="D5"/>
  <c r="D4"/>
  <c r="F26"/>
  <c r="D26"/>
  <c r="E26"/>
  <c r="B15"/>
  <c r="D11"/>
  <c r="C28" i="9"/>
  <c r="C29"/>
  <c r="D28"/>
  <c r="D29"/>
  <c r="E28"/>
  <c r="E29"/>
  <c r="F28"/>
  <c r="F29"/>
  <c r="G28"/>
  <c r="G29"/>
  <c r="H28"/>
  <c r="H29"/>
  <c r="B28"/>
  <c r="B29"/>
  <c r="D13"/>
  <c r="F11"/>
  <c r="E11"/>
  <c r="C11"/>
  <c r="D10"/>
  <c r="D9"/>
  <c r="D8"/>
  <c r="D7"/>
  <c r="D6"/>
  <c r="D5"/>
  <c r="D4"/>
  <c r="D11"/>
  <c r="H26" i="7"/>
  <c r="I26"/>
  <c r="J26"/>
  <c r="G26"/>
  <c r="C26"/>
  <c r="D26"/>
  <c r="B26"/>
  <c r="D10"/>
  <c r="D12"/>
  <c r="G11"/>
  <c r="F11"/>
  <c r="E11"/>
  <c r="C11"/>
  <c r="B11"/>
  <c r="J27"/>
  <c r="H27"/>
  <c r="D27"/>
  <c r="B27"/>
  <c r="I27"/>
  <c r="G27"/>
  <c r="C27"/>
  <c r="D11"/>
  <c r="B15"/>
  <c r="E4" i="6"/>
  <c r="E5"/>
  <c r="G11" i="2"/>
  <c r="F12" i="8"/>
  <c r="B11" i="2"/>
  <c r="C28" i="8"/>
  <c r="C29"/>
  <c r="D28"/>
  <c r="D29"/>
  <c r="E28"/>
  <c r="E29"/>
  <c r="F28"/>
  <c r="F29"/>
  <c r="G28"/>
  <c r="G29"/>
  <c r="H28"/>
  <c r="H29"/>
  <c r="B28"/>
  <c r="B29"/>
  <c r="I27" i="5"/>
  <c r="G27"/>
  <c r="H27"/>
  <c r="F27"/>
  <c r="C27"/>
  <c r="D27"/>
  <c r="B27"/>
  <c r="C11"/>
  <c r="D11"/>
  <c r="B11"/>
  <c r="H28"/>
  <c r="F28"/>
  <c r="C28"/>
  <c r="I28"/>
  <c r="G28"/>
  <c r="D28"/>
  <c r="B28"/>
  <c r="C11" i="6"/>
  <c r="D11"/>
  <c r="C11" i="2"/>
  <c r="D11"/>
  <c r="I27"/>
  <c r="E13" i="8"/>
  <c r="H12"/>
  <c r="D12"/>
  <c r="B12"/>
  <c r="E11"/>
  <c r="E10"/>
  <c r="E9"/>
  <c r="E8"/>
  <c r="E7"/>
  <c r="E6"/>
  <c r="E5"/>
  <c r="C16"/>
  <c r="E12"/>
  <c r="H27" i="6"/>
  <c r="H28"/>
  <c r="G27"/>
  <c r="G28"/>
  <c r="F27"/>
  <c r="F28"/>
  <c r="E27"/>
  <c r="E28"/>
  <c r="D27"/>
  <c r="D28"/>
  <c r="C27"/>
  <c r="C28"/>
  <c r="B27"/>
  <c r="B28"/>
  <c r="D12" i="1"/>
  <c r="C10"/>
  <c r="C11"/>
  <c r="C8"/>
  <c r="C9"/>
  <c r="C6"/>
  <c r="C7"/>
  <c r="C5"/>
  <c r="C12"/>
  <c r="D9" i="7"/>
  <c r="D8"/>
  <c r="D7"/>
  <c r="D6"/>
  <c r="D5"/>
  <c r="D4"/>
  <c r="Q13" i="4"/>
  <c r="P13"/>
  <c r="O13"/>
  <c r="H26" i="2"/>
  <c r="H27"/>
  <c r="G26"/>
  <c r="G27"/>
  <c r="F26"/>
  <c r="F27"/>
  <c r="E26"/>
  <c r="E27"/>
  <c r="D26"/>
  <c r="D27"/>
  <c r="C26"/>
  <c r="C27"/>
  <c r="B26"/>
  <c r="B27"/>
  <c r="H12" i="4"/>
  <c r="B12"/>
  <c r="N27"/>
  <c r="Q14"/>
  <c r="O14"/>
  <c r="M27"/>
  <c r="P14"/>
  <c r="L27"/>
  <c r="K27"/>
  <c r="J12" i="1"/>
  <c r="H12"/>
  <c r="F12"/>
  <c r="C11" i="3"/>
  <c r="D11"/>
  <c r="B11"/>
  <c r="C16" i="5"/>
  <c r="E4"/>
  <c r="E12" i="6"/>
  <c r="E13"/>
  <c r="E10"/>
  <c r="E8"/>
  <c r="E7"/>
  <c r="E6"/>
  <c r="E12" i="5"/>
  <c r="E10"/>
  <c r="E9"/>
  <c r="E8"/>
  <c r="E7"/>
  <c r="E6"/>
  <c r="E5"/>
  <c r="E14" i="4"/>
  <c r="E13"/>
  <c r="E11"/>
  <c r="E10"/>
  <c r="E9"/>
  <c r="E8"/>
  <c r="E7"/>
  <c r="E6"/>
  <c r="E5"/>
  <c r="E12"/>
  <c r="I6" i="1"/>
  <c r="E12" i="3"/>
  <c r="G11"/>
  <c r="F11"/>
  <c r="E6"/>
  <c r="E9" i="2"/>
  <c r="E14"/>
  <c r="E10"/>
  <c r="E8"/>
  <c r="E7"/>
  <c r="E6"/>
  <c r="E5"/>
  <c r="E4"/>
  <c r="E11" i="3"/>
  <c r="O12" i="1"/>
  <c r="N12"/>
  <c r="N11"/>
  <c r="M11"/>
  <c r="L11"/>
  <c r="K11"/>
  <c r="I11"/>
  <c r="G11"/>
  <c r="E11"/>
  <c r="N10"/>
  <c r="M10"/>
  <c r="L10"/>
  <c r="K10"/>
  <c r="I10"/>
  <c r="G10"/>
  <c r="E10"/>
  <c r="N9"/>
  <c r="M9"/>
  <c r="L9"/>
  <c r="K9"/>
  <c r="I9"/>
  <c r="G9"/>
  <c r="E9"/>
  <c r="N8"/>
  <c r="M8"/>
  <c r="L8"/>
  <c r="K8"/>
  <c r="I8"/>
  <c r="G8"/>
  <c r="E8"/>
  <c r="N7"/>
  <c r="M7"/>
  <c r="L7"/>
  <c r="K7"/>
  <c r="I7"/>
  <c r="G7"/>
  <c r="E7"/>
  <c r="N6"/>
  <c r="M6"/>
  <c r="L6"/>
  <c r="K6"/>
  <c r="G6"/>
  <c r="E6"/>
  <c r="N5"/>
  <c r="M5"/>
  <c r="L5"/>
  <c r="K5"/>
  <c r="I5"/>
  <c r="G5"/>
  <c r="E5"/>
  <c r="L12"/>
  <c r="E12"/>
  <c r="G12"/>
  <c r="I12"/>
  <c r="K12"/>
  <c r="M12"/>
  <c r="C15" i="6"/>
  <c r="E11"/>
  <c r="E11" i="5"/>
  <c r="E11" i="2"/>
  <c r="C15"/>
  <c r="F11"/>
</calcChain>
</file>

<file path=xl/sharedStrings.xml><?xml version="1.0" encoding="utf-8"?>
<sst xmlns="http://schemas.openxmlformats.org/spreadsheetml/2006/main" count="540" uniqueCount="95">
  <si>
    <t>Математика базовый уровень</t>
  </si>
  <si>
    <t>ОУ</t>
  </si>
  <si>
    <t>РИС</t>
  </si>
  <si>
    <t>кол-во сдавали</t>
  </si>
  <si>
    <t>средний балл</t>
  </si>
  <si>
    <t>качество</t>
  </si>
  <si>
    <t>успеваемость</t>
  </si>
  <si>
    <t>Первичный балл</t>
  </si>
  <si>
    <t>кол-во</t>
  </si>
  <si>
    <t>%</t>
  </si>
  <si>
    <t>Гимназия</t>
  </si>
  <si>
    <t>СОШ №2</t>
  </si>
  <si>
    <t>СОШ №3</t>
  </si>
  <si>
    <t>СОШ №4</t>
  </si>
  <si>
    <t>СОШ №5</t>
  </si>
  <si>
    <t>СОШ №6</t>
  </si>
  <si>
    <t>СОШ №7</t>
  </si>
  <si>
    <t>город</t>
  </si>
  <si>
    <t>область</t>
  </si>
  <si>
    <t>ВПЛ</t>
  </si>
  <si>
    <t>СПО</t>
  </si>
  <si>
    <t>Информатика и ИКТ</t>
  </si>
  <si>
    <t>порог</t>
  </si>
  <si>
    <t>максимальный балл</t>
  </si>
  <si>
    <t>минимальный балл</t>
  </si>
  <si>
    <t>Гимназия №1</t>
  </si>
  <si>
    <t>всего по городу</t>
  </si>
  <si>
    <t>по области</t>
  </si>
  <si>
    <t>количество "2"</t>
  </si>
  <si>
    <t>средний тестовый балл</t>
  </si>
  <si>
    <t>прошли порог %</t>
  </si>
  <si>
    <t>прошли порог</t>
  </si>
  <si>
    <t>всего сдавали</t>
  </si>
  <si>
    <t>08-География</t>
  </si>
  <si>
    <t>Математика П</t>
  </si>
  <si>
    <t>Всего сдавали</t>
  </si>
  <si>
    <t>Прошли порог</t>
  </si>
  <si>
    <t>Прошли порог %</t>
  </si>
  <si>
    <t>Средний тестовый балл</t>
  </si>
  <si>
    <t>04-Химия</t>
  </si>
  <si>
    <t>07-История</t>
  </si>
  <si>
    <t>кол-во "2" город</t>
  </si>
  <si>
    <t>40-59</t>
  </si>
  <si>
    <t>60-79</t>
  </si>
  <si>
    <t>80-100</t>
  </si>
  <si>
    <t>60-70</t>
  </si>
  <si>
    <t>71-80</t>
  </si>
  <si>
    <t>81-90</t>
  </si>
  <si>
    <t>91-100</t>
  </si>
  <si>
    <t>по ОУ</t>
  </si>
  <si>
    <t>итого</t>
  </si>
  <si>
    <t xml:space="preserve">Обществознание </t>
  </si>
  <si>
    <t>90-100</t>
  </si>
  <si>
    <t>Русский язык</t>
  </si>
  <si>
    <t>Биология</t>
  </si>
  <si>
    <t>Литература</t>
  </si>
  <si>
    <t>Итого</t>
  </si>
  <si>
    <t xml:space="preserve">Английский язык </t>
  </si>
  <si>
    <t>Физика</t>
  </si>
  <si>
    <t>ФИО</t>
  </si>
  <si>
    <t>База</t>
  </si>
  <si>
    <t>Профиль</t>
  </si>
  <si>
    <t>+</t>
  </si>
  <si>
    <t>-</t>
  </si>
  <si>
    <t>сдал</t>
  </si>
  <si>
    <t>не сдал</t>
  </si>
  <si>
    <t>нет</t>
  </si>
  <si>
    <t>не выбирал</t>
  </si>
  <si>
    <t>СОШ 3</t>
  </si>
  <si>
    <t>СОШ 4</t>
  </si>
  <si>
    <t>Афонин</t>
  </si>
  <si>
    <t>Микулич Никита</t>
  </si>
  <si>
    <t>Горбунов Кирилл</t>
  </si>
  <si>
    <t>СОШ5</t>
  </si>
  <si>
    <t>Оденцева Елизавета</t>
  </si>
  <si>
    <t>Попов Александр</t>
  </si>
  <si>
    <t>Кибирев Роман</t>
  </si>
  <si>
    <t>Бараков Александр</t>
  </si>
  <si>
    <t>Дьяченко Анастасия</t>
  </si>
  <si>
    <t>Кабанов Андрей</t>
  </si>
  <si>
    <t>Афонин Сергей</t>
  </si>
  <si>
    <t>Николаев - 100 б.</t>
  </si>
  <si>
    <t>СОШ 2</t>
  </si>
  <si>
    <t>Судленков Артем</t>
  </si>
  <si>
    <t xml:space="preserve">Воробей </t>
  </si>
  <si>
    <t>Макаревич</t>
  </si>
  <si>
    <t>Пилуй</t>
  </si>
  <si>
    <t>пересдают</t>
  </si>
  <si>
    <t>б</t>
  </si>
  <si>
    <t>пр</t>
  </si>
  <si>
    <t xml:space="preserve">Карпов </t>
  </si>
  <si>
    <t>профиль</t>
  </si>
  <si>
    <t>база</t>
  </si>
  <si>
    <t>Курилов после апелляции - 4</t>
  </si>
  <si>
    <t>итоговая</t>
  </si>
</sst>
</file>

<file path=xl/styles.xml><?xml version="1.0" encoding="utf-8"?>
<styleSheet xmlns="http://schemas.openxmlformats.org/spreadsheetml/2006/main">
  <numFmts count="1">
    <numFmt numFmtId="164" formatCode="0.0%"/>
  </numFmts>
  <fonts count="12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8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2">
    <xf numFmtId="0" fontId="0" fillId="0" borderId="0" xfId="0"/>
    <xf numFmtId="14" fontId="0" fillId="0" borderId="0" xfId="0" applyNumberFormat="1" applyFill="1"/>
    <xf numFmtId="0" fontId="1" fillId="0" borderId="0" xfId="0" applyFont="1" applyFill="1" applyAlignment="1"/>
    <xf numFmtId="0" fontId="1" fillId="0" borderId="1" xfId="0" applyFont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164" fontId="1" fillId="0" borderId="1" xfId="0" applyNumberFormat="1" applyFont="1" applyFill="1" applyBorder="1" applyAlignment="1">
      <alignment vertical="center"/>
    </xf>
    <xf numFmtId="2" fontId="1" fillId="0" borderId="1" xfId="0" applyNumberFormat="1" applyFont="1" applyFill="1" applyBorder="1" applyAlignment="1">
      <alignment vertical="center"/>
    </xf>
    <xf numFmtId="0" fontId="3" fillId="2" borderId="1" xfId="0" applyFont="1" applyFill="1" applyBorder="1"/>
    <xf numFmtId="0" fontId="2" fillId="2" borderId="1" xfId="0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vertical="center"/>
    </xf>
    <xf numFmtId="2" fontId="2" fillId="2" borderId="1" xfId="0" applyNumberFormat="1" applyFont="1" applyFill="1" applyBorder="1" applyAlignment="1">
      <alignment vertical="center"/>
    </xf>
    <xf numFmtId="14" fontId="0" fillId="0" borderId="0" xfId="0" applyNumberFormat="1" applyFill="1" applyBorder="1"/>
    <xf numFmtId="0" fontId="1" fillId="0" borderId="0" xfId="0" applyFont="1" applyFill="1" applyBorder="1" applyAlignment="1">
      <alignment vertical="center"/>
    </xf>
    <xf numFmtId="164" fontId="1" fillId="0" borderId="0" xfId="0" applyNumberFormat="1" applyFont="1" applyFill="1" applyBorder="1" applyAlignment="1">
      <alignment vertical="center"/>
    </xf>
    <xf numFmtId="2" fontId="1" fillId="0" borderId="0" xfId="0" applyNumberFormat="1" applyFont="1" applyFill="1" applyBorder="1" applyAlignment="1">
      <alignment vertical="center"/>
    </xf>
    <xf numFmtId="2" fontId="2" fillId="0" borderId="0" xfId="0" applyNumberFormat="1" applyFont="1" applyFill="1" applyBorder="1" applyAlignment="1">
      <alignment vertical="center"/>
    </xf>
    <xf numFmtId="0" fontId="0" fillId="0" borderId="0" xfId="0" applyFill="1" applyBorder="1"/>
    <xf numFmtId="0" fontId="2" fillId="0" borderId="0" xfId="0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vertical="center"/>
    </xf>
    <xf numFmtId="2" fontId="4" fillId="0" borderId="0" xfId="0" applyNumberFormat="1" applyFont="1" applyFill="1" applyBorder="1" applyAlignment="1">
      <alignment vertical="center"/>
    </xf>
    <xf numFmtId="0" fontId="6" fillId="0" borderId="0" xfId="0" applyFont="1" applyFill="1" applyAlignment="1"/>
    <xf numFmtId="0" fontId="6" fillId="0" borderId="0" xfId="0" applyFont="1"/>
    <xf numFmtId="0" fontId="3" fillId="0" borderId="1" xfId="0" applyFont="1" applyBorder="1" applyAlignment="1">
      <alignment wrapText="1"/>
    </xf>
    <xf numFmtId="0" fontId="6" fillId="0" borderId="1" xfId="0" applyFont="1" applyBorder="1"/>
    <xf numFmtId="0" fontId="6" fillId="0" borderId="1" xfId="0" applyFont="1" applyFill="1" applyBorder="1"/>
    <xf numFmtId="9" fontId="6" fillId="0" borderId="1" xfId="0" applyNumberFormat="1" applyFont="1" applyFill="1" applyBorder="1"/>
    <xf numFmtId="2" fontId="6" fillId="0" borderId="1" xfId="0" applyNumberFormat="1" applyFont="1" applyFill="1" applyBorder="1"/>
    <xf numFmtId="0" fontId="3" fillId="2" borderId="1" xfId="0" applyFont="1" applyFill="1" applyBorder="1" applyAlignment="1">
      <alignment horizontal="right"/>
    </xf>
    <xf numFmtId="9" fontId="3" fillId="2" borderId="1" xfId="0" applyNumberFormat="1" applyFont="1" applyFill="1" applyBorder="1"/>
    <xf numFmtId="2" fontId="6" fillId="2" borderId="1" xfId="0" applyNumberFormat="1" applyFont="1" applyFill="1" applyBorder="1"/>
    <xf numFmtId="0" fontId="3" fillId="3" borderId="1" xfId="0" applyFont="1" applyFill="1" applyBorder="1" applyAlignment="1">
      <alignment horizontal="right"/>
    </xf>
    <xf numFmtId="0" fontId="6" fillId="3" borderId="1" xfId="0" applyFont="1" applyFill="1" applyBorder="1"/>
    <xf numFmtId="9" fontId="6" fillId="3" borderId="1" xfId="0" applyNumberFormat="1" applyFont="1" applyFill="1" applyBorder="1"/>
    <xf numFmtId="2" fontId="6" fillId="3" borderId="1" xfId="0" applyNumberFormat="1" applyFont="1" applyFill="1" applyBorder="1"/>
    <xf numFmtId="0" fontId="3" fillId="0" borderId="1" xfId="0" applyFont="1" applyFill="1" applyBorder="1" applyAlignment="1">
      <alignment horizontal="right"/>
    </xf>
    <xf numFmtId="0" fontId="3" fillId="0" borderId="1" xfId="0" applyFont="1" applyFill="1" applyBorder="1"/>
    <xf numFmtId="10" fontId="3" fillId="0" borderId="1" xfId="0" applyNumberFormat="1" applyFont="1" applyFill="1" applyBorder="1"/>
    <xf numFmtId="0" fontId="2" fillId="0" borderId="0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wrapText="1"/>
    </xf>
    <xf numFmtId="2" fontId="3" fillId="3" borderId="1" xfId="0" applyNumberFormat="1" applyFont="1" applyFill="1" applyBorder="1" applyAlignment="1">
      <alignment horizontal="right"/>
    </xf>
    <xf numFmtId="164" fontId="7" fillId="0" borderId="0" xfId="0" applyNumberFormat="1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8" fillId="0" borderId="0" xfId="0" applyFont="1"/>
    <xf numFmtId="9" fontId="3" fillId="3" borderId="1" xfId="0" applyNumberFormat="1" applyFont="1" applyFill="1" applyBorder="1"/>
    <xf numFmtId="0" fontId="6" fillId="0" borderId="0" xfId="0" applyFont="1" applyAlignment="1"/>
    <xf numFmtId="9" fontId="6" fillId="0" borderId="1" xfId="0" applyNumberFormat="1" applyFont="1" applyBorder="1"/>
    <xf numFmtId="2" fontId="6" fillId="0" borderId="1" xfId="0" applyNumberFormat="1" applyFont="1" applyBorder="1"/>
    <xf numFmtId="0" fontId="6" fillId="0" borderId="1" xfId="0" applyFont="1" applyFill="1" applyBorder="1" applyAlignment="1">
      <alignment horizontal="right"/>
    </xf>
    <xf numFmtId="0" fontId="6" fillId="4" borderId="1" xfId="0" applyFont="1" applyFill="1" applyBorder="1"/>
    <xf numFmtId="9" fontId="6" fillId="4" borderId="1" xfId="0" applyNumberFormat="1" applyFont="1" applyFill="1" applyBorder="1"/>
    <xf numFmtId="2" fontId="6" fillId="4" borderId="1" xfId="0" applyNumberFormat="1" applyFont="1" applyFill="1" applyBorder="1"/>
    <xf numFmtId="10" fontId="3" fillId="2" borderId="1" xfId="0" applyNumberFormat="1" applyFont="1" applyFill="1" applyBorder="1"/>
    <xf numFmtId="0" fontId="3" fillId="4" borderId="1" xfId="0" applyFont="1" applyFill="1" applyBorder="1" applyAlignment="1">
      <alignment horizontal="right"/>
    </xf>
    <xf numFmtId="0" fontId="3" fillId="4" borderId="1" xfId="0" applyFont="1" applyFill="1" applyBorder="1"/>
    <xf numFmtId="10" fontId="3" fillId="4" borderId="1" xfId="0" applyNumberFormat="1" applyFont="1" applyFill="1" applyBorder="1"/>
    <xf numFmtId="0" fontId="0" fillId="3" borderId="0" xfId="0" applyFill="1"/>
    <xf numFmtId="14" fontId="4" fillId="0" borderId="0" xfId="0" applyNumberFormat="1" applyFont="1" applyAlignment="1"/>
    <xf numFmtId="0" fontId="6" fillId="4" borderId="1" xfId="0" applyFont="1" applyFill="1" applyBorder="1" applyAlignment="1">
      <alignment horizontal="left"/>
    </xf>
    <xf numFmtId="9" fontId="3" fillId="4" borderId="1" xfId="0" applyNumberFormat="1" applyFont="1" applyFill="1" applyBorder="1"/>
    <xf numFmtId="2" fontId="3" fillId="4" borderId="1" xfId="0" applyNumberFormat="1" applyFont="1" applyFill="1" applyBorder="1" applyAlignment="1">
      <alignment horizontal="right"/>
    </xf>
    <xf numFmtId="14" fontId="6" fillId="0" borderId="0" xfId="0" applyNumberFormat="1" applyFont="1" applyFill="1"/>
    <xf numFmtId="14" fontId="4" fillId="0" borderId="0" xfId="0" applyNumberFormat="1" applyFont="1" applyFill="1"/>
    <xf numFmtId="2" fontId="3" fillId="2" borderId="1" xfId="0" applyNumberFormat="1" applyFont="1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3" fillId="5" borderId="1" xfId="0" applyFont="1" applyFill="1" applyBorder="1" applyAlignment="1">
      <alignment wrapText="1"/>
    </xf>
    <xf numFmtId="0" fontId="1" fillId="5" borderId="1" xfId="0" applyFont="1" applyFill="1" applyBorder="1" applyAlignment="1">
      <alignment horizontal="center"/>
    </xf>
    <xf numFmtId="14" fontId="6" fillId="0" borderId="0" xfId="0" applyNumberFormat="1" applyFont="1" applyFill="1" applyAlignment="1"/>
    <xf numFmtId="0" fontId="3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6" fillId="0" borderId="0" xfId="0" applyFont="1" applyFill="1" applyBorder="1"/>
    <xf numFmtId="0" fontId="3" fillId="0" borderId="0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1" fillId="0" borderId="1" xfId="0" applyFont="1" applyBorder="1" applyAlignment="1">
      <alignment horizontal="left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/>
    <xf numFmtId="9" fontId="3" fillId="0" borderId="0" xfId="0" applyNumberFormat="1" applyFont="1" applyFill="1" applyBorder="1"/>
    <xf numFmtId="0" fontId="4" fillId="0" borderId="0" xfId="0" applyFont="1"/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right"/>
    </xf>
    <xf numFmtId="0" fontId="9" fillId="0" borderId="1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3" fillId="0" borderId="2" xfId="0" applyFont="1" applyFill="1" applyBorder="1"/>
    <xf numFmtId="0" fontId="6" fillId="6" borderId="1" xfId="0" applyFont="1" applyFill="1" applyBorder="1"/>
    <xf numFmtId="9" fontId="6" fillId="6" borderId="1" xfId="0" applyNumberFormat="1" applyFont="1" applyFill="1" applyBorder="1"/>
    <xf numFmtId="2" fontId="6" fillId="6" borderId="1" xfId="0" applyNumberFormat="1" applyFont="1" applyFill="1" applyBorder="1"/>
    <xf numFmtId="0" fontId="3" fillId="7" borderId="1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center" wrapText="1"/>
    </xf>
    <xf numFmtId="1" fontId="6" fillId="0" borderId="1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9" fontId="6" fillId="7" borderId="1" xfId="0" applyNumberFormat="1" applyFont="1" applyFill="1" applyBorder="1"/>
    <xf numFmtId="0" fontId="6" fillId="2" borderId="0" xfId="0" applyFont="1" applyFill="1" applyAlignment="1"/>
    <xf numFmtId="14" fontId="6" fillId="0" borderId="0" xfId="0" applyNumberFormat="1" applyFont="1" applyAlignment="1"/>
    <xf numFmtId="9" fontId="6" fillId="0" borderId="0" xfId="0" applyNumberFormat="1" applyFont="1" applyFill="1" applyBorder="1"/>
    <xf numFmtId="0" fontId="3" fillId="3" borderId="1" xfId="0" applyFont="1" applyFill="1" applyBorder="1"/>
    <xf numFmtId="10" fontId="3" fillId="0" borderId="0" xfId="0" applyNumberFormat="1" applyFont="1" applyFill="1" applyBorder="1"/>
    <xf numFmtId="0" fontId="0" fillId="7" borderId="0" xfId="0" applyFill="1"/>
    <xf numFmtId="0" fontId="0" fillId="7" borderId="0" xfId="0" applyFill="1" applyBorder="1"/>
    <xf numFmtId="0" fontId="0" fillId="0" borderId="1" xfId="0" applyBorder="1"/>
    <xf numFmtId="0" fontId="4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4" fillId="6" borderId="0" xfId="0" applyFont="1" applyFill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6" fillId="6" borderId="1" xfId="0" applyFont="1" applyFill="1" applyBorder="1" applyAlignment="1">
      <alignment horizontal="center"/>
    </xf>
    <xf numFmtId="16" fontId="1" fillId="0" borderId="0" xfId="0" applyNumberFormat="1" applyFont="1" applyFill="1" applyBorder="1" applyAlignment="1">
      <alignment vertic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6" borderId="1" xfId="0" applyFont="1" applyFill="1" applyBorder="1"/>
    <xf numFmtId="9" fontId="3" fillId="6" borderId="1" xfId="0" applyNumberFormat="1" applyFont="1" applyFill="1" applyBorder="1"/>
    <xf numFmtId="0" fontId="0" fillId="0" borderId="0" xfId="0" applyFill="1"/>
    <xf numFmtId="2" fontId="6" fillId="4" borderId="1" xfId="0" applyNumberFormat="1" applyFont="1" applyFill="1" applyBorder="1" applyAlignment="1">
      <alignment horizontal="left"/>
    </xf>
    <xf numFmtId="0" fontId="6" fillId="3" borderId="1" xfId="0" applyFont="1" applyFill="1" applyBorder="1" applyAlignment="1">
      <alignment horizontal="left"/>
    </xf>
    <xf numFmtId="2" fontId="3" fillId="3" borderId="1" xfId="0" applyNumberFormat="1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right"/>
    </xf>
    <xf numFmtId="0" fontId="0" fillId="0" borderId="2" xfId="0" applyFont="1" applyFill="1" applyBorder="1"/>
    <xf numFmtId="0" fontId="0" fillId="0" borderId="1" xfId="0" applyFont="1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0" xfId="0" applyFont="1"/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left" vertical="center"/>
    </xf>
    <xf numFmtId="0" fontId="0" fillId="0" borderId="5" xfId="0" applyFont="1" applyFill="1" applyBorder="1" applyAlignment="1">
      <alignment horizontal="left" vertical="center"/>
    </xf>
    <xf numFmtId="0" fontId="0" fillId="0" borderId="6" xfId="0" applyFont="1" applyFill="1" applyBorder="1" applyAlignment="1">
      <alignment horizontal="left" vertical="center"/>
    </xf>
    <xf numFmtId="0" fontId="0" fillId="0" borderId="1" xfId="0" applyBorder="1" applyAlignment="1">
      <alignment horizontal="center"/>
    </xf>
    <xf numFmtId="49" fontId="0" fillId="0" borderId="1" xfId="0" applyNumberFormat="1" applyFont="1" applyFill="1" applyBorder="1" applyAlignment="1">
      <alignment horizontal="center" vertical="center"/>
    </xf>
    <xf numFmtId="9" fontId="3" fillId="0" borderId="1" xfId="0" applyNumberFormat="1" applyFont="1" applyFill="1" applyBorder="1"/>
    <xf numFmtId="2" fontId="3" fillId="0" borderId="1" xfId="0" applyNumberFormat="1" applyFont="1" applyFill="1" applyBorder="1"/>
    <xf numFmtId="0" fontId="6" fillId="8" borderId="0" xfId="0" applyFont="1" applyFill="1"/>
    <xf numFmtId="0" fontId="6" fillId="5" borderId="0" xfId="0" applyFont="1" applyFill="1"/>
    <xf numFmtId="0" fontId="9" fillId="6" borderId="1" xfId="0" applyFont="1" applyFill="1" applyBorder="1" applyAlignment="1">
      <alignment horizontal="center"/>
    </xf>
    <xf numFmtId="2" fontId="3" fillId="6" borderId="1" xfId="0" applyNumberFormat="1" applyFont="1" applyFill="1" applyBorder="1"/>
    <xf numFmtId="0" fontId="0" fillId="0" borderId="3" xfId="0" applyFont="1" applyBorder="1" applyAlignment="1">
      <alignment horizontal="center"/>
    </xf>
    <xf numFmtId="0" fontId="3" fillId="9" borderId="4" xfId="0" applyFont="1" applyFill="1" applyBorder="1" applyAlignment="1">
      <alignment horizontal="left"/>
    </xf>
    <xf numFmtId="0" fontId="2" fillId="9" borderId="4" xfId="0" applyFont="1" applyFill="1" applyBorder="1"/>
    <xf numFmtId="0" fontId="2" fillId="9" borderId="4" xfId="0" applyFont="1" applyFill="1" applyBorder="1" applyAlignment="1">
      <alignment vertical="center"/>
    </xf>
    <xf numFmtId="164" fontId="2" fillId="9" borderId="1" xfId="0" applyNumberFormat="1" applyFont="1" applyFill="1" applyBorder="1" applyAlignment="1">
      <alignment vertical="center"/>
    </xf>
    <xf numFmtId="2" fontId="2" fillId="9" borderId="4" xfId="0" applyNumberFormat="1" applyFont="1" applyFill="1" applyBorder="1" applyAlignment="1">
      <alignment vertical="center"/>
    </xf>
    <xf numFmtId="2" fontId="3" fillId="3" borderId="1" xfId="0" applyNumberFormat="1" applyFont="1" applyFill="1" applyBorder="1"/>
    <xf numFmtId="10" fontId="3" fillId="3" borderId="1" xfId="0" applyNumberFormat="1" applyFont="1" applyFill="1" applyBorder="1"/>
    <xf numFmtId="10" fontId="6" fillId="3" borderId="1" xfId="0" applyNumberFormat="1" applyFont="1" applyFill="1" applyBorder="1"/>
    <xf numFmtId="0" fontId="3" fillId="9" borderId="1" xfId="0" applyFont="1" applyFill="1" applyBorder="1" applyAlignment="1">
      <alignment horizontal="right"/>
    </xf>
    <xf numFmtId="0" fontId="3" fillId="9" borderId="1" xfId="0" applyFont="1" applyFill="1" applyBorder="1"/>
    <xf numFmtId="10" fontId="3" fillId="9" borderId="1" xfId="0" applyNumberFormat="1" applyFont="1" applyFill="1" applyBorder="1"/>
    <xf numFmtId="0" fontId="6" fillId="4" borderId="1" xfId="0" applyFont="1" applyFill="1" applyBorder="1" applyAlignment="1">
      <alignment horizontal="right"/>
    </xf>
    <xf numFmtId="0" fontId="1" fillId="6" borderId="1" xfId="0" applyFont="1" applyFill="1" applyBorder="1" applyAlignment="1">
      <alignment vertical="center"/>
    </xf>
    <xf numFmtId="164" fontId="1" fillId="6" borderId="1" xfId="0" applyNumberFormat="1" applyFont="1" applyFill="1" applyBorder="1" applyAlignment="1">
      <alignment vertical="center"/>
    </xf>
    <xf numFmtId="2" fontId="1" fillId="6" borderId="1" xfId="0" applyNumberFormat="1" applyFont="1" applyFill="1" applyBorder="1" applyAlignment="1">
      <alignment vertical="center"/>
    </xf>
    <xf numFmtId="0" fontId="6" fillId="2" borderId="0" xfId="0" applyFont="1" applyFill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3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I15"/>
  <sheetViews>
    <sheetView workbookViewId="0">
      <selection activeCell="B12" sqref="B12:H12"/>
    </sheetView>
  </sheetViews>
  <sheetFormatPr defaultRowHeight="15"/>
  <cols>
    <col min="1" max="1" width="19.42578125" customWidth="1"/>
    <col min="2" max="2" width="9.28515625" bestFit="1" customWidth="1"/>
    <col min="3" max="3" width="11.85546875" customWidth="1"/>
    <col min="4" max="4" width="9.28515625" bestFit="1" customWidth="1"/>
    <col min="5" max="5" width="11.28515625" customWidth="1"/>
    <col min="6" max="6" width="10" customWidth="1"/>
    <col min="7" max="7" width="10.42578125" customWidth="1"/>
    <col min="8" max="8" width="10.5703125" customWidth="1"/>
    <col min="9" max="9" width="10.85546875" customWidth="1"/>
  </cols>
  <sheetData>
    <row r="1" spans="1:9" ht="15.75">
      <c r="A1" s="163" t="s">
        <v>33</v>
      </c>
      <c r="B1" s="163"/>
      <c r="C1" s="64">
        <v>43612</v>
      </c>
      <c r="D1" s="24"/>
      <c r="E1" s="24"/>
      <c r="F1" s="24"/>
      <c r="G1" s="24"/>
      <c r="H1" s="64"/>
      <c r="I1" s="13"/>
    </row>
    <row r="2" spans="1:9" ht="15.75">
      <c r="A2" s="143" t="s">
        <v>22</v>
      </c>
      <c r="B2" s="143"/>
      <c r="C2" s="143">
        <v>37</v>
      </c>
      <c r="D2" s="25"/>
      <c r="E2" s="25"/>
      <c r="F2" s="25"/>
      <c r="G2" s="25"/>
      <c r="H2" s="25"/>
      <c r="I2" s="18"/>
    </row>
    <row r="3" spans="1:9" ht="47.25">
      <c r="A3" s="26" t="s">
        <v>1</v>
      </c>
      <c r="B3" s="42" t="s">
        <v>2</v>
      </c>
      <c r="C3" s="42" t="s">
        <v>32</v>
      </c>
      <c r="D3" s="42" t="s">
        <v>31</v>
      </c>
      <c r="E3" s="42" t="s">
        <v>30</v>
      </c>
      <c r="F3" s="42" t="s">
        <v>23</v>
      </c>
      <c r="G3" s="42" t="s">
        <v>24</v>
      </c>
      <c r="H3" s="42" t="s">
        <v>29</v>
      </c>
      <c r="I3" s="19"/>
    </row>
    <row r="4" spans="1:9" ht="18.75">
      <c r="A4" s="27" t="s">
        <v>25</v>
      </c>
      <c r="B4" s="90"/>
      <c r="C4" s="90"/>
      <c r="D4" s="90"/>
      <c r="E4" s="91" t="e">
        <f t="shared" ref="E4:E10" si="0">D4/C4</f>
        <v>#DIV/0!</v>
      </c>
      <c r="F4" s="90"/>
      <c r="G4" s="90"/>
      <c r="H4" s="92"/>
      <c r="I4" s="19"/>
    </row>
    <row r="5" spans="1:9" ht="18.75">
      <c r="A5" s="27" t="s">
        <v>11</v>
      </c>
      <c r="B5" s="90"/>
      <c r="C5" s="90"/>
      <c r="D5" s="90"/>
      <c r="E5" s="91" t="e">
        <f t="shared" si="0"/>
        <v>#DIV/0!</v>
      </c>
      <c r="F5" s="90"/>
      <c r="G5" s="90"/>
      <c r="H5" s="92"/>
      <c r="I5" s="118"/>
    </row>
    <row r="6" spans="1:9" ht="18.75">
      <c r="A6" s="27" t="s">
        <v>12</v>
      </c>
      <c r="B6" s="28">
        <v>2</v>
      </c>
      <c r="C6" s="28">
        <v>2</v>
      </c>
      <c r="D6" s="28">
        <v>2</v>
      </c>
      <c r="E6" s="29">
        <f t="shared" si="0"/>
        <v>1</v>
      </c>
      <c r="F6" s="28">
        <v>62</v>
      </c>
      <c r="G6" s="28">
        <v>34</v>
      </c>
      <c r="H6" s="30">
        <v>48</v>
      </c>
      <c r="I6" s="15"/>
    </row>
    <row r="7" spans="1:9" ht="18.75">
      <c r="A7" s="27" t="s">
        <v>13</v>
      </c>
      <c r="B7" s="90"/>
      <c r="C7" s="90"/>
      <c r="D7" s="90"/>
      <c r="E7" s="91" t="e">
        <f t="shared" si="0"/>
        <v>#DIV/0!</v>
      </c>
      <c r="F7" s="90"/>
      <c r="G7" s="90"/>
      <c r="H7" s="92"/>
      <c r="I7" s="15"/>
    </row>
    <row r="8" spans="1:9" ht="15.75">
      <c r="A8" s="27" t="s">
        <v>14</v>
      </c>
      <c r="B8" s="28">
        <v>1</v>
      </c>
      <c r="C8" s="28">
        <v>1</v>
      </c>
      <c r="D8" s="28">
        <v>1</v>
      </c>
      <c r="E8" s="29">
        <f t="shared" si="0"/>
        <v>1</v>
      </c>
      <c r="F8" s="28">
        <v>47</v>
      </c>
      <c r="G8" s="28">
        <v>47</v>
      </c>
      <c r="H8" s="30">
        <v>47</v>
      </c>
      <c r="I8" s="44"/>
    </row>
    <row r="9" spans="1:9" ht="15.75">
      <c r="A9" s="27" t="s">
        <v>15</v>
      </c>
      <c r="B9" s="90"/>
      <c r="C9" s="90"/>
      <c r="D9" s="90"/>
      <c r="E9" s="91" t="e">
        <f t="shared" si="0"/>
        <v>#DIV/0!</v>
      </c>
      <c r="F9" s="90"/>
      <c r="G9" s="90"/>
      <c r="H9" s="92"/>
      <c r="I9" s="44"/>
    </row>
    <row r="10" spans="1:9" ht="15.75">
      <c r="A10" s="27" t="s">
        <v>16</v>
      </c>
      <c r="B10" s="28">
        <v>2</v>
      </c>
      <c r="C10" s="28">
        <v>1</v>
      </c>
      <c r="D10" s="28">
        <v>1</v>
      </c>
      <c r="E10" s="29">
        <f t="shared" si="0"/>
        <v>1</v>
      </c>
      <c r="F10" s="28">
        <v>55</v>
      </c>
      <c r="G10" s="28">
        <v>55</v>
      </c>
      <c r="H10" s="30">
        <v>55</v>
      </c>
      <c r="I10" s="44"/>
    </row>
    <row r="11" spans="1:9" ht="18.75">
      <c r="A11" s="31" t="s">
        <v>26</v>
      </c>
      <c r="B11" s="38">
        <f>SUM(B4:B10)</f>
        <v>5</v>
      </c>
      <c r="C11" s="38">
        <f>SUM(C4:C10)</f>
        <v>4</v>
      </c>
      <c r="D11" s="38">
        <f>SUM(D4:D10)</f>
        <v>4</v>
      </c>
      <c r="E11" s="40">
        <f>D11/C11</f>
        <v>1</v>
      </c>
      <c r="F11" s="39">
        <f>MAX(F4:F10)</f>
        <v>62</v>
      </c>
      <c r="G11" s="39">
        <f>MIN(G4:G10)</f>
        <v>34</v>
      </c>
      <c r="H11" s="142">
        <f>AVERAGE(H5:H10)</f>
        <v>50</v>
      </c>
      <c r="I11" s="15"/>
    </row>
    <row r="12" spans="1:9" ht="15.75">
      <c r="A12" s="38" t="s">
        <v>27</v>
      </c>
      <c r="B12" s="156">
        <v>325</v>
      </c>
      <c r="C12" s="157">
        <v>255</v>
      </c>
      <c r="D12" s="157">
        <v>245</v>
      </c>
      <c r="E12" s="158">
        <f>D12/C12</f>
        <v>0.96078431372549022</v>
      </c>
      <c r="F12" s="157">
        <v>96</v>
      </c>
      <c r="G12" s="157">
        <v>17</v>
      </c>
      <c r="H12" s="157">
        <v>54.86</v>
      </c>
      <c r="I12" s="22"/>
    </row>
    <row r="13" spans="1:9" ht="18.75">
      <c r="A13" s="63" t="s">
        <v>19</v>
      </c>
      <c r="B13" s="28"/>
      <c r="C13" s="30"/>
      <c r="D13" s="30"/>
      <c r="E13" s="141"/>
      <c r="F13" s="30"/>
      <c r="G13" s="30"/>
      <c r="H13" s="30"/>
      <c r="I13" s="15"/>
    </row>
    <row r="14" spans="1:9" ht="15.75">
      <c r="A14" s="56" t="s">
        <v>20</v>
      </c>
      <c r="B14" s="28"/>
      <c r="C14" s="28"/>
      <c r="D14" s="28"/>
      <c r="E14" s="29"/>
      <c r="F14" s="30"/>
      <c r="G14" s="30"/>
      <c r="H14" s="30"/>
    </row>
    <row r="15" spans="1:9">
      <c r="A15" t="s">
        <v>28</v>
      </c>
      <c r="C15">
        <f>D11-C11</f>
        <v>0</v>
      </c>
    </row>
  </sheetData>
  <mergeCells count="1">
    <mergeCell ref="A1:B1"/>
  </mergeCells>
  <phoneticPr fontId="11" type="noConversion"/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J27"/>
  <sheetViews>
    <sheetView workbookViewId="0">
      <selection activeCell="G6" sqref="G6"/>
    </sheetView>
  </sheetViews>
  <sheetFormatPr defaultRowHeight="15"/>
  <cols>
    <col min="1" max="1" width="15.42578125" customWidth="1"/>
    <col min="4" max="4" width="10.7109375" customWidth="1"/>
    <col min="5" max="5" width="11.28515625" bestFit="1" customWidth="1"/>
    <col min="7" max="7" width="11.5703125" customWidth="1"/>
  </cols>
  <sheetData>
    <row r="1" spans="1:7" ht="15.75">
      <c r="A1" s="163" t="s">
        <v>51</v>
      </c>
      <c r="B1" s="163"/>
      <c r="C1" s="163"/>
      <c r="D1" s="163"/>
      <c r="E1" s="72"/>
      <c r="F1" s="24"/>
      <c r="G1" s="72"/>
    </row>
    <row r="2" spans="1:7" ht="15.75">
      <c r="A2" s="144" t="s">
        <v>22</v>
      </c>
      <c r="B2" s="144">
        <v>42</v>
      </c>
      <c r="C2" s="25"/>
      <c r="D2" s="25"/>
      <c r="E2" s="25"/>
      <c r="F2" s="25"/>
      <c r="G2" s="25"/>
    </row>
    <row r="3" spans="1:7" ht="47.25">
      <c r="A3" s="26" t="s">
        <v>1</v>
      </c>
      <c r="B3" s="26" t="s">
        <v>35</v>
      </c>
      <c r="C3" s="26" t="s">
        <v>36</v>
      </c>
      <c r="D3" s="26" t="s">
        <v>37</v>
      </c>
      <c r="E3" s="26" t="s">
        <v>23</v>
      </c>
      <c r="F3" s="26" t="s">
        <v>24</v>
      </c>
      <c r="G3" s="26" t="s">
        <v>38</v>
      </c>
    </row>
    <row r="4" spans="1:7" ht="15.75">
      <c r="A4" s="27" t="s">
        <v>25</v>
      </c>
      <c r="B4" s="27">
        <v>21</v>
      </c>
      <c r="C4" s="27">
        <v>19</v>
      </c>
      <c r="D4" s="49">
        <f t="shared" ref="D4:D9" si="0">C4/B4</f>
        <v>0.90476190476190477</v>
      </c>
      <c r="E4" s="28">
        <v>76</v>
      </c>
      <c r="F4" s="28">
        <v>37</v>
      </c>
      <c r="G4" s="30">
        <v>56</v>
      </c>
    </row>
    <row r="5" spans="1:7" ht="15.75">
      <c r="A5" s="27" t="s">
        <v>11</v>
      </c>
      <c r="B5" s="27">
        <v>11</v>
      </c>
      <c r="C5" s="27">
        <v>10</v>
      </c>
      <c r="D5" s="49">
        <f t="shared" si="0"/>
        <v>0.90909090909090906</v>
      </c>
      <c r="E5" s="28">
        <v>79</v>
      </c>
      <c r="F5" s="28">
        <v>41</v>
      </c>
      <c r="G5" s="30">
        <v>57</v>
      </c>
    </row>
    <row r="6" spans="1:7" ht="15.75">
      <c r="A6" s="27" t="s">
        <v>12</v>
      </c>
      <c r="B6" s="27">
        <v>19</v>
      </c>
      <c r="C6" s="27">
        <v>6</v>
      </c>
      <c r="D6" s="49">
        <f t="shared" si="0"/>
        <v>0.31578947368421051</v>
      </c>
      <c r="E6" s="28">
        <v>56</v>
      </c>
      <c r="F6" s="28">
        <v>0</v>
      </c>
      <c r="G6" s="30">
        <v>45.5</v>
      </c>
    </row>
    <row r="7" spans="1:7" ht="15.75">
      <c r="A7" s="27" t="s">
        <v>13</v>
      </c>
      <c r="B7" s="27">
        <v>23</v>
      </c>
      <c r="C7" s="27">
        <v>11</v>
      </c>
      <c r="D7" s="49">
        <f t="shared" si="0"/>
        <v>0.47826086956521741</v>
      </c>
      <c r="E7" s="28">
        <v>79</v>
      </c>
      <c r="F7" s="28">
        <v>14</v>
      </c>
      <c r="G7" s="30">
        <v>42</v>
      </c>
    </row>
    <row r="8" spans="1:7" ht="15.75">
      <c r="A8" s="27" t="s">
        <v>14</v>
      </c>
      <c r="B8" s="27">
        <v>17</v>
      </c>
      <c r="C8" s="27">
        <v>7</v>
      </c>
      <c r="D8" s="49">
        <f t="shared" si="0"/>
        <v>0.41176470588235292</v>
      </c>
      <c r="E8" s="28">
        <v>68</v>
      </c>
      <c r="F8" s="28">
        <v>10</v>
      </c>
      <c r="G8" s="30">
        <v>40</v>
      </c>
    </row>
    <row r="9" spans="1:7" ht="15.75">
      <c r="A9" s="27" t="s">
        <v>15</v>
      </c>
      <c r="B9" s="27">
        <v>6</v>
      </c>
      <c r="C9" s="27">
        <v>3</v>
      </c>
      <c r="D9" s="49">
        <f t="shared" si="0"/>
        <v>0.5</v>
      </c>
      <c r="E9" s="28">
        <v>63</v>
      </c>
      <c r="F9" s="28">
        <v>20</v>
      </c>
      <c r="G9" s="30">
        <v>38</v>
      </c>
    </row>
    <row r="10" spans="1:7" ht="15.75">
      <c r="A10" s="27" t="s">
        <v>16</v>
      </c>
      <c r="B10" s="27">
        <v>10</v>
      </c>
      <c r="C10" s="27">
        <v>6</v>
      </c>
      <c r="D10" s="49">
        <f>C10/B10</f>
        <v>0.6</v>
      </c>
      <c r="E10" s="28">
        <v>62</v>
      </c>
      <c r="F10" s="28">
        <v>8</v>
      </c>
      <c r="G10" s="30">
        <v>46</v>
      </c>
    </row>
    <row r="11" spans="1:7" ht="15.75">
      <c r="A11" s="31" t="s">
        <v>17</v>
      </c>
      <c r="B11" s="9">
        <f>SUM(B4:B10)</f>
        <v>107</v>
      </c>
      <c r="C11" s="9">
        <f>SUM(C4:C10)</f>
        <v>62</v>
      </c>
      <c r="D11" s="98">
        <f>C11/B11</f>
        <v>0.57943925233644855</v>
      </c>
      <c r="E11" s="9">
        <f>MAX(E4:E10)</f>
        <v>79</v>
      </c>
      <c r="F11" s="9">
        <f>MIN(F4:F10)</f>
        <v>0</v>
      </c>
      <c r="G11" s="66">
        <f>AVERAGE(G4:G10)</f>
        <v>46.357142857142854</v>
      </c>
    </row>
    <row r="12" spans="1:7" ht="15.75">
      <c r="A12" s="156" t="s">
        <v>27</v>
      </c>
      <c r="B12" s="157">
        <v>6857</v>
      </c>
      <c r="C12" s="157">
        <v>4910</v>
      </c>
      <c r="D12" s="158">
        <f>C12/B12</f>
        <v>0.71605658451217735</v>
      </c>
      <c r="E12" s="157">
        <v>96</v>
      </c>
      <c r="F12" s="157">
        <v>0</v>
      </c>
      <c r="G12" s="157">
        <v>49.23</v>
      </c>
    </row>
    <row r="13" spans="1:7" ht="15.75">
      <c r="A13" s="126" t="s">
        <v>20</v>
      </c>
      <c r="B13" s="35"/>
      <c r="C13" s="35"/>
      <c r="D13" s="36" t="e">
        <f>C13/B13</f>
        <v>#DIV/0!</v>
      </c>
      <c r="E13" s="35"/>
      <c r="F13" s="35"/>
      <c r="G13" s="35"/>
    </row>
    <row r="14" spans="1:7" ht="15.75">
      <c r="A14" s="126" t="s">
        <v>19</v>
      </c>
      <c r="B14" s="35">
        <v>3</v>
      </c>
      <c r="C14" s="35">
        <v>3</v>
      </c>
      <c r="D14" s="36">
        <f>C14/B14</f>
        <v>1</v>
      </c>
      <c r="E14" s="35">
        <v>53</v>
      </c>
      <c r="F14" s="35">
        <v>49</v>
      </c>
      <c r="G14" s="37">
        <v>51</v>
      </c>
    </row>
    <row r="15" spans="1:7" ht="15.75">
      <c r="A15" t="s">
        <v>28</v>
      </c>
      <c r="B15">
        <f>B11-C11</f>
        <v>45</v>
      </c>
      <c r="C15" s="89"/>
      <c r="D15" s="80"/>
    </row>
    <row r="17" spans="1:10" ht="15.75">
      <c r="A17" s="172"/>
      <c r="B17" s="172"/>
      <c r="C17" s="172"/>
      <c r="D17" s="172"/>
      <c r="E17" s="172"/>
      <c r="F17" s="172"/>
      <c r="G17" s="172"/>
      <c r="H17" s="18"/>
    </row>
    <row r="18" spans="1:10" ht="18.75">
      <c r="A18" s="73" t="s">
        <v>1</v>
      </c>
      <c r="B18" s="74">
        <v>42</v>
      </c>
      <c r="C18" s="74" t="s">
        <v>43</v>
      </c>
      <c r="D18" s="74" t="s">
        <v>44</v>
      </c>
      <c r="F18" s="75"/>
      <c r="G18" s="74" t="s">
        <v>45</v>
      </c>
      <c r="H18" s="74" t="s">
        <v>46</v>
      </c>
      <c r="I18" s="74" t="s">
        <v>47</v>
      </c>
      <c r="J18" s="74" t="s">
        <v>48</v>
      </c>
    </row>
    <row r="19" spans="1:10" ht="15.75">
      <c r="A19" s="27" t="s">
        <v>25</v>
      </c>
      <c r="B19" s="83">
        <v>0</v>
      </c>
      <c r="C19" s="83">
        <v>8</v>
      </c>
      <c r="D19" s="83">
        <v>0</v>
      </c>
      <c r="F19" s="76"/>
      <c r="G19" s="94">
        <v>6</v>
      </c>
      <c r="H19" s="94">
        <v>2</v>
      </c>
      <c r="I19" s="83">
        <v>0</v>
      </c>
      <c r="J19" s="83">
        <v>0</v>
      </c>
    </row>
    <row r="20" spans="1:10" ht="15.75">
      <c r="A20" s="27" t="s">
        <v>11</v>
      </c>
      <c r="B20" s="83">
        <v>1</v>
      </c>
      <c r="C20" s="83">
        <v>3</v>
      </c>
      <c r="D20" s="83">
        <v>0</v>
      </c>
      <c r="F20" s="75"/>
      <c r="G20" s="84">
        <v>0</v>
      </c>
      <c r="H20" s="95">
        <v>3</v>
      </c>
      <c r="I20" s="83">
        <v>0</v>
      </c>
      <c r="J20" s="83">
        <v>0</v>
      </c>
    </row>
    <row r="21" spans="1:10" ht="15.75">
      <c r="A21" s="27" t="s">
        <v>12</v>
      </c>
      <c r="B21" s="83">
        <v>1</v>
      </c>
      <c r="C21" s="83">
        <v>0</v>
      </c>
      <c r="D21" s="83">
        <v>0</v>
      </c>
      <c r="F21" s="75"/>
      <c r="G21" s="84">
        <v>0</v>
      </c>
      <c r="H21" s="95">
        <v>0</v>
      </c>
      <c r="I21" s="83">
        <v>0</v>
      </c>
      <c r="J21" s="83">
        <v>0</v>
      </c>
    </row>
    <row r="22" spans="1:10" ht="15.75">
      <c r="A22" s="27" t="s">
        <v>13</v>
      </c>
      <c r="B22" s="83">
        <v>0</v>
      </c>
      <c r="C22" s="83">
        <v>4</v>
      </c>
      <c r="D22" s="83">
        <v>0</v>
      </c>
      <c r="F22" s="75"/>
      <c r="G22" s="84">
        <v>2</v>
      </c>
      <c r="H22" s="95">
        <v>2</v>
      </c>
      <c r="I22" s="83">
        <v>0</v>
      </c>
      <c r="J22" s="83">
        <v>0</v>
      </c>
    </row>
    <row r="23" spans="1:10" ht="15.75">
      <c r="A23" s="27" t="s">
        <v>14</v>
      </c>
      <c r="B23" s="83">
        <v>2</v>
      </c>
      <c r="C23" s="83">
        <v>4</v>
      </c>
      <c r="D23" s="83">
        <v>0</v>
      </c>
      <c r="F23" s="75"/>
      <c r="G23" s="84">
        <v>4</v>
      </c>
      <c r="H23" s="95">
        <v>0</v>
      </c>
      <c r="I23" s="95">
        <v>0</v>
      </c>
      <c r="J23" s="95">
        <v>0</v>
      </c>
    </row>
    <row r="24" spans="1:10" ht="15.75">
      <c r="A24" s="27" t="s">
        <v>15</v>
      </c>
      <c r="B24" s="84">
        <v>1</v>
      </c>
      <c r="C24" s="84">
        <v>1</v>
      </c>
      <c r="D24" s="83">
        <v>0</v>
      </c>
      <c r="F24" s="75"/>
      <c r="G24" s="84">
        <v>1</v>
      </c>
      <c r="H24" s="95">
        <v>0</v>
      </c>
      <c r="I24" s="95">
        <v>0</v>
      </c>
      <c r="J24" s="95">
        <v>0</v>
      </c>
    </row>
    <row r="25" spans="1:10" ht="15.75">
      <c r="A25" s="27" t="s">
        <v>16</v>
      </c>
      <c r="B25" s="83">
        <v>0</v>
      </c>
      <c r="C25" s="83">
        <v>3</v>
      </c>
      <c r="D25" s="83">
        <v>0</v>
      </c>
      <c r="F25" s="75"/>
      <c r="G25" s="84">
        <v>3</v>
      </c>
      <c r="H25" s="84">
        <v>0</v>
      </c>
      <c r="I25" s="84">
        <v>0</v>
      </c>
      <c r="J25" s="84">
        <v>0</v>
      </c>
    </row>
    <row r="26" spans="1:10" ht="18.75">
      <c r="A26" s="78" t="s">
        <v>49</v>
      </c>
      <c r="B26" s="97">
        <f>SUM(B19:B25)</f>
        <v>5</v>
      </c>
      <c r="C26" s="97">
        <f>SUM(C19:C25)</f>
        <v>23</v>
      </c>
      <c r="D26" s="97">
        <f>SUM(D19:D25)</f>
        <v>0</v>
      </c>
      <c r="F26" s="75"/>
      <c r="G26" s="84">
        <f>SUM(G19:G25)</f>
        <v>16</v>
      </c>
      <c r="H26" s="84">
        <f>SUM(H19:H25)</f>
        <v>7</v>
      </c>
      <c r="I26" s="84">
        <f>SUM(I19:I25)</f>
        <v>0</v>
      </c>
      <c r="J26" s="84">
        <f>SUM(J19:J25)</f>
        <v>0</v>
      </c>
    </row>
    <row r="27" spans="1:10" ht="15.75">
      <c r="A27" s="79"/>
      <c r="B27" s="96">
        <f>B26*100/B11</f>
        <v>4.6728971962616823</v>
      </c>
      <c r="C27" s="96">
        <f>C26*100/B11</f>
        <v>21.495327102803738</v>
      </c>
      <c r="D27" s="96">
        <f>D26*100/B11</f>
        <v>0</v>
      </c>
      <c r="E27" s="81"/>
      <c r="F27" s="80"/>
      <c r="G27" s="96">
        <f>G26*100/B11</f>
        <v>14.953271028037383</v>
      </c>
      <c r="H27" s="96">
        <f>H26*100/B11</f>
        <v>6.5420560747663554</v>
      </c>
      <c r="I27" s="96">
        <f>I26*100/B11</f>
        <v>0</v>
      </c>
      <c r="J27" s="96">
        <f>J26*100/B11</f>
        <v>0</v>
      </c>
    </row>
  </sheetData>
  <mergeCells count="2">
    <mergeCell ref="A1:D1"/>
    <mergeCell ref="A17:G17"/>
  </mergeCells>
  <phoneticPr fontId="11" type="noConversion"/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R27"/>
  <sheetViews>
    <sheetView workbookViewId="0">
      <selection activeCell="I13" sqref="I13"/>
    </sheetView>
  </sheetViews>
  <sheetFormatPr defaultRowHeight="15"/>
  <cols>
    <col min="1" max="1" width="17.5703125" customWidth="1"/>
    <col min="3" max="3" width="13.28515625" customWidth="1"/>
    <col min="4" max="4" width="11" customWidth="1"/>
    <col min="5" max="5" width="10.85546875" customWidth="1"/>
    <col min="6" max="6" width="10.28515625" customWidth="1"/>
    <col min="7" max="7" width="10.140625" customWidth="1"/>
    <col min="8" max="8" width="10.28515625" customWidth="1"/>
    <col min="9" max="9" width="12.7109375" customWidth="1"/>
  </cols>
  <sheetData>
    <row r="1" spans="1:18" ht="15.75">
      <c r="A1" s="163" t="s">
        <v>21</v>
      </c>
      <c r="B1" s="163"/>
      <c r="C1" s="64"/>
      <c r="D1" s="24"/>
      <c r="E1" s="24"/>
      <c r="F1" s="24"/>
      <c r="G1" s="24"/>
      <c r="H1" s="64"/>
      <c r="I1" s="13"/>
      <c r="J1" s="18"/>
      <c r="K1" s="18"/>
      <c r="L1" s="18"/>
      <c r="M1" s="18"/>
      <c r="N1" s="18"/>
      <c r="O1" s="18"/>
      <c r="P1" s="18"/>
      <c r="Q1" s="18"/>
      <c r="R1" s="18"/>
    </row>
    <row r="2" spans="1:18" ht="15.75">
      <c r="A2" s="144" t="s">
        <v>22</v>
      </c>
      <c r="B2" s="144"/>
      <c r="C2" s="144">
        <v>40</v>
      </c>
      <c r="D2" s="25"/>
      <c r="E2" s="25"/>
      <c r="F2" s="25"/>
      <c r="G2" s="25"/>
      <c r="H2" s="25"/>
      <c r="I2" s="18"/>
      <c r="J2" s="18"/>
      <c r="K2" s="18"/>
      <c r="L2" s="18"/>
      <c r="M2" s="18"/>
      <c r="N2" s="18"/>
      <c r="O2" s="18"/>
      <c r="P2" s="18"/>
      <c r="Q2" s="18"/>
      <c r="R2" s="18"/>
    </row>
    <row r="3" spans="1:18" ht="62.25" customHeight="1">
      <c r="A3" s="26" t="s">
        <v>1</v>
      </c>
      <c r="B3" s="42" t="s">
        <v>2</v>
      </c>
      <c r="C3" s="42" t="s">
        <v>32</v>
      </c>
      <c r="D3" s="42" t="s">
        <v>31</v>
      </c>
      <c r="E3" s="42" t="s">
        <v>30</v>
      </c>
      <c r="F3" s="42" t="s">
        <v>23</v>
      </c>
      <c r="G3" s="42" t="s">
        <v>24</v>
      </c>
      <c r="H3" s="42" t="s">
        <v>29</v>
      </c>
      <c r="I3" s="19"/>
      <c r="J3" s="19"/>
      <c r="K3" s="19"/>
      <c r="L3" s="41"/>
      <c r="M3" s="41"/>
      <c r="N3" s="41"/>
      <c r="O3" s="41"/>
      <c r="P3" s="18"/>
      <c r="Q3" s="18"/>
      <c r="R3" s="18"/>
    </row>
    <row r="4" spans="1:18" ht="18.75">
      <c r="A4" s="27" t="s">
        <v>25</v>
      </c>
      <c r="B4" s="27">
        <v>47</v>
      </c>
      <c r="C4" s="28">
        <v>3</v>
      </c>
      <c r="D4" s="28">
        <v>3</v>
      </c>
      <c r="E4" s="29">
        <f>D4/C4</f>
        <v>1</v>
      </c>
      <c r="F4" s="28">
        <v>81</v>
      </c>
      <c r="G4" s="28">
        <v>55</v>
      </c>
      <c r="H4" s="30">
        <v>66</v>
      </c>
      <c r="I4" s="19"/>
      <c r="J4" s="19"/>
      <c r="K4" s="19"/>
      <c r="L4" s="41"/>
      <c r="M4" s="41"/>
      <c r="N4" s="41"/>
      <c r="O4" s="41"/>
      <c r="P4" s="18"/>
      <c r="Q4" s="18"/>
      <c r="R4" s="18"/>
    </row>
    <row r="5" spans="1:18" ht="18.75">
      <c r="A5" s="27" t="s">
        <v>11</v>
      </c>
      <c r="B5" s="27">
        <v>39</v>
      </c>
      <c r="C5" s="28">
        <v>12</v>
      </c>
      <c r="D5" s="28">
        <v>11</v>
      </c>
      <c r="E5" s="29">
        <f t="shared" ref="E5:E10" si="0">D5/C5</f>
        <v>0.91666666666666663</v>
      </c>
      <c r="F5" s="28">
        <v>88</v>
      </c>
      <c r="G5" s="28">
        <v>7</v>
      </c>
      <c r="H5" s="30">
        <v>60</v>
      </c>
      <c r="I5" s="44"/>
      <c r="J5" s="14"/>
      <c r="K5" s="15"/>
      <c r="L5" s="16"/>
      <c r="M5" s="15"/>
      <c r="N5" s="15"/>
      <c r="O5" s="16"/>
      <c r="P5" s="18"/>
      <c r="Q5" s="18"/>
      <c r="R5" s="18"/>
    </row>
    <row r="6" spans="1:18" ht="18.75">
      <c r="A6" s="27" t="s">
        <v>12</v>
      </c>
      <c r="B6" s="90">
        <v>20</v>
      </c>
      <c r="C6" s="90"/>
      <c r="D6" s="90"/>
      <c r="E6" s="91" t="e">
        <f t="shared" si="0"/>
        <v>#DIV/0!</v>
      </c>
      <c r="F6" s="90"/>
      <c r="G6" s="90"/>
      <c r="H6" s="92"/>
      <c r="I6" s="15"/>
      <c r="J6" s="14"/>
      <c r="K6" s="15"/>
      <c r="L6" s="16"/>
      <c r="M6" s="15"/>
      <c r="N6" s="15"/>
      <c r="O6" s="16"/>
      <c r="P6" s="18"/>
      <c r="Q6" s="18"/>
      <c r="R6" s="18"/>
    </row>
    <row r="7" spans="1:18" ht="18.75">
      <c r="A7" s="27" t="s">
        <v>13</v>
      </c>
      <c r="B7" s="27">
        <v>45</v>
      </c>
      <c r="C7" s="28">
        <v>7</v>
      </c>
      <c r="D7" s="28">
        <v>6</v>
      </c>
      <c r="E7" s="29">
        <f t="shared" si="0"/>
        <v>0.8571428571428571</v>
      </c>
      <c r="F7" s="28">
        <v>72</v>
      </c>
      <c r="G7" s="28">
        <v>14</v>
      </c>
      <c r="H7" s="30">
        <v>59</v>
      </c>
      <c r="I7" s="15"/>
      <c r="J7" s="14"/>
      <c r="K7" s="15"/>
      <c r="L7" s="16"/>
      <c r="M7" s="15"/>
      <c r="N7" s="15"/>
      <c r="O7" s="16"/>
      <c r="P7" s="18"/>
      <c r="Q7" s="18"/>
      <c r="R7" s="18"/>
    </row>
    <row r="8" spans="1:18" ht="18.75">
      <c r="A8" s="27" t="s">
        <v>14</v>
      </c>
      <c r="B8" s="27">
        <v>25</v>
      </c>
      <c r="C8" s="28">
        <v>4</v>
      </c>
      <c r="D8" s="28">
        <v>3</v>
      </c>
      <c r="E8" s="29">
        <f t="shared" si="0"/>
        <v>0.75</v>
      </c>
      <c r="F8" s="28">
        <v>44</v>
      </c>
      <c r="G8" s="28">
        <v>14</v>
      </c>
      <c r="H8" s="30">
        <v>36</v>
      </c>
      <c r="I8" s="44"/>
      <c r="J8" s="14"/>
      <c r="K8" s="15"/>
      <c r="L8" s="16"/>
      <c r="M8" s="15"/>
      <c r="N8" s="15"/>
      <c r="O8" s="16"/>
      <c r="P8" s="18"/>
      <c r="Q8" s="18"/>
      <c r="R8" s="18"/>
    </row>
    <row r="9" spans="1:18" ht="18.75">
      <c r="A9" s="27" t="s">
        <v>15</v>
      </c>
      <c r="B9" s="28">
        <v>16</v>
      </c>
      <c r="C9" s="28">
        <v>2</v>
      </c>
      <c r="D9" s="28">
        <v>1</v>
      </c>
      <c r="E9" s="29">
        <f t="shared" si="0"/>
        <v>0.5</v>
      </c>
      <c r="F9" s="28">
        <v>79</v>
      </c>
      <c r="G9" s="28">
        <v>27</v>
      </c>
      <c r="H9" s="30">
        <v>53</v>
      </c>
      <c r="J9" s="14"/>
      <c r="K9" s="15"/>
      <c r="L9" s="16"/>
      <c r="M9" s="15"/>
      <c r="N9" s="15"/>
      <c r="O9" s="16"/>
      <c r="P9" s="18"/>
      <c r="Q9" s="18"/>
      <c r="R9" s="18"/>
    </row>
    <row r="10" spans="1:18" ht="18.75">
      <c r="A10" s="27" t="s">
        <v>16</v>
      </c>
      <c r="B10" s="51">
        <v>22</v>
      </c>
      <c r="C10" s="28">
        <v>1</v>
      </c>
      <c r="D10" s="28">
        <v>1</v>
      </c>
      <c r="E10" s="29">
        <f t="shared" si="0"/>
        <v>1</v>
      </c>
      <c r="F10" s="28">
        <v>48</v>
      </c>
      <c r="G10" s="28">
        <v>48</v>
      </c>
      <c r="H10" s="30">
        <v>48</v>
      </c>
      <c r="I10" s="44"/>
      <c r="J10" s="14"/>
      <c r="K10" s="15"/>
      <c r="L10" s="16"/>
      <c r="M10" s="15"/>
      <c r="N10" s="15"/>
      <c r="O10" s="16"/>
      <c r="P10" s="18"/>
      <c r="Q10" s="18"/>
      <c r="R10" s="18"/>
    </row>
    <row r="11" spans="1:18" ht="18.75">
      <c r="A11" s="31" t="s">
        <v>26</v>
      </c>
      <c r="B11" s="93">
        <f>SUM(B4:B10)</f>
        <v>214</v>
      </c>
      <c r="C11" s="9">
        <f>SUM(C4:C10)</f>
        <v>29</v>
      </c>
      <c r="D11" s="9">
        <f>SUM(D4:D10)</f>
        <v>25</v>
      </c>
      <c r="E11" s="55">
        <f>D11/C11</f>
        <v>0.86206896551724133</v>
      </c>
      <c r="F11" s="9">
        <f ca="1">MAX(F11:F14)</f>
        <v>88</v>
      </c>
      <c r="G11" s="9">
        <f>MIN(G4:G10)</f>
        <v>7</v>
      </c>
      <c r="H11" s="66">
        <f>AVERAGE(H4:H10)</f>
        <v>53.666666666666664</v>
      </c>
      <c r="I11" s="22"/>
      <c r="J11" s="21"/>
      <c r="K11" s="22"/>
      <c r="L11" s="23"/>
      <c r="M11" s="20"/>
      <c r="N11" s="22"/>
      <c r="O11" s="16"/>
      <c r="P11" s="18"/>
      <c r="Q11" s="18"/>
      <c r="R11" s="18"/>
    </row>
    <row r="12" spans="1:18" ht="18.75">
      <c r="A12" s="156" t="s">
        <v>27</v>
      </c>
      <c r="B12" s="156">
        <v>1996</v>
      </c>
      <c r="C12" s="157">
        <v>1764</v>
      </c>
      <c r="D12" s="157">
        <v>1526</v>
      </c>
      <c r="E12" s="158">
        <f>D12/C12</f>
        <v>0.86507936507936511</v>
      </c>
      <c r="F12" s="157">
        <v>100</v>
      </c>
      <c r="G12" s="157">
        <v>0</v>
      </c>
      <c r="H12" s="157">
        <v>57.3</v>
      </c>
      <c r="I12" s="22"/>
      <c r="J12" s="21"/>
      <c r="K12" s="22"/>
      <c r="L12" s="23"/>
      <c r="M12" s="22"/>
      <c r="N12" s="22"/>
      <c r="O12" s="16"/>
      <c r="P12" s="18"/>
      <c r="Q12" s="18"/>
      <c r="R12" s="18"/>
    </row>
    <row r="13" spans="1:18" ht="18.75">
      <c r="A13" s="43" t="s">
        <v>19</v>
      </c>
      <c r="B13" s="35">
        <v>3</v>
      </c>
      <c r="C13" s="35">
        <v>3</v>
      </c>
      <c r="D13" s="35">
        <v>2</v>
      </c>
      <c r="E13" s="155">
        <f>D13/C13</f>
        <v>0.66666666666666663</v>
      </c>
      <c r="F13" s="37">
        <v>79</v>
      </c>
      <c r="G13" s="35">
        <v>0</v>
      </c>
      <c r="H13" s="37">
        <v>42</v>
      </c>
      <c r="I13" s="15"/>
      <c r="J13" s="14"/>
      <c r="K13" s="15"/>
      <c r="L13" s="16"/>
      <c r="M13" s="22"/>
      <c r="N13" s="15"/>
      <c r="O13" s="16"/>
      <c r="P13" s="18"/>
      <c r="Q13" s="18"/>
      <c r="R13" s="18"/>
    </row>
    <row r="14" spans="1:18" ht="18.75">
      <c r="A14" s="34" t="s">
        <v>20</v>
      </c>
      <c r="B14" s="35">
        <v>1</v>
      </c>
      <c r="C14" s="35">
        <v>1</v>
      </c>
      <c r="D14" s="35">
        <v>1</v>
      </c>
      <c r="E14" s="155">
        <f>D14/C14</f>
        <v>1</v>
      </c>
      <c r="F14" s="35">
        <v>44</v>
      </c>
      <c r="G14" s="35">
        <v>44</v>
      </c>
      <c r="H14" s="37">
        <v>44</v>
      </c>
      <c r="I14" s="20"/>
      <c r="J14" s="19"/>
      <c r="K14" s="20"/>
      <c r="L14" s="17"/>
      <c r="M14" s="15"/>
      <c r="N14" s="20"/>
      <c r="O14" s="20"/>
      <c r="P14" s="18"/>
      <c r="Q14" s="18"/>
      <c r="R14" s="18"/>
    </row>
    <row r="15" spans="1:18" ht="18.75">
      <c r="A15" t="s">
        <v>28</v>
      </c>
      <c r="C15">
        <f>C11-D11</f>
        <v>4</v>
      </c>
      <c r="D15" s="18"/>
      <c r="E15" s="18"/>
      <c r="F15" s="18"/>
      <c r="G15" s="18"/>
      <c r="H15" s="18"/>
      <c r="I15" s="18"/>
      <c r="J15" s="18"/>
      <c r="K15" s="18"/>
      <c r="L15" s="18"/>
      <c r="M15" s="20"/>
      <c r="N15" s="18"/>
      <c r="O15" s="18"/>
      <c r="P15" s="18"/>
      <c r="Q15" s="18"/>
      <c r="R15" s="18"/>
    </row>
    <row r="16" spans="1:18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1:18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</row>
    <row r="18" spans="1:18" ht="15.75">
      <c r="A18" s="26" t="s">
        <v>1</v>
      </c>
      <c r="B18" s="85" t="s">
        <v>42</v>
      </c>
      <c r="C18" s="85" t="s">
        <v>43</v>
      </c>
      <c r="D18" s="85" t="s">
        <v>44</v>
      </c>
      <c r="E18" s="85" t="s">
        <v>45</v>
      </c>
      <c r="F18" s="85" t="s">
        <v>46</v>
      </c>
      <c r="G18" s="85" t="s">
        <v>47</v>
      </c>
      <c r="H18" s="85" t="s">
        <v>48</v>
      </c>
      <c r="I18" s="85">
        <v>40</v>
      </c>
      <c r="J18" s="18"/>
      <c r="K18" s="18"/>
      <c r="L18" s="18"/>
      <c r="M18" s="18"/>
      <c r="N18" s="18"/>
      <c r="O18" s="18"/>
      <c r="P18" s="18"/>
      <c r="Q18" s="18"/>
      <c r="R18" s="18"/>
    </row>
    <row r="19" spans="1:18" ht="15.75">
      <c r="A19" s="27" t="s">
        <v>25</v>
      </c>
      <c r="B19" s="84">
        <v>1</v>
      </c>
      <c r="C19" s="84">
        <v>1</v>
      </c>
      <c r="D19" s="84">
        <v>1</v>
      </c>
      <c r="E19" s="83">
        <v>1</v>
      </c>
      <c r="F19" s="83">
        <v>0</v>
      </c>
      <c r="G19" s="83">
        <v>1</v>
      </c>
      <c r="H19" s="83">
        <v>0</v>
      </c>
      <c r="I19" s="83">
        <v>0</v>
      </c>
      <c r="J19" s="18"/>
      <c r="K19" s="18"/>
      <c r="L19" s="18"/>
      <c r="M19" s="18"/>
      <c r="N19" s="18"/>
      <c r="O19" s="18"/>
      <c r="P19" s="18"/>
      <c r="Q19" s="18"/>
      <c r="R19" s="18"/>
    </row>
    <row r="20" spans="1:18" ht="15.75">
      <c r="A20" s="27" t="s">
        <v>11</v>
      </c>
      <c r="B20" s="84">
        <v>6</v>
      </c>
      <c r="C20" s="84">
        <v>2</v>
      </c>
      <c r="D20" s="84">
        <v>3</v>
      </c>
      <c r="E20" s="83">
        <v>0</v>
      </c>
      <c r="F20" s="83">
        <v>2</v>
      </c>
      <c r="G20" s="83">
        <v>3</v>
      </c>
      <c r="H20" s="83">
        <v>0</v>
      </c>
      <c r="I20" s="83">
        <v>0</v>
      </c>
      <c r="M20" s="18"/>
    </row>
    <row r="21" spans="1:18" ht="15.75">
      <c r="A21" s="27" t="s">
        <v>12</v>
      </c>
      <c r="B21" s="117"/>
      <c r="C21" s="117"/>
      <c r="D21" s="117"/>
      <c r="E21" s="117"/>
      <c r="F21" s="117"/>
      <c r="G21" s="117"/>
      <c r="H21" s="117"/>
      <c r="I21" s="117"/>
    </row>
    <row r="22" spans="1:18" ht="15.75">
      <c r="A22" s="27" t="s">
        <v>13</v>
      </c>
      <c r="B22" s="84">
        <v>1</v>
      </c>
      <c r="C22" s="84">
        <v>5</v>
      </c>
      <c r="D22" s="84">
        <v>0</v>
      </c>
      <c r="E22" s="83">
        <v>3</v>
      </c>
      <c r="F22" s="83">
        <v>2</v>
      </c>
      <c r="G22" s="83">
        <v>0</v>
      </c>
      <c r="H22" s="83">
        <v>0</v>
      </c>
      <c r="I22" s="83">
        <v>0</v>
      </c>
    </row>
    <row r="23" spans="1:18" ht="15.75">
      <c r="A23" s="27" t="s">
        <v>14</v>
      </c>
      <c r="B23" s="84">
        <v>3</v>
      </c>
      <c r="C23" s="84">
        <v>0</v>
      </c>
      <c r="D23" s="84">
        <v>0</v>
      </c>
      <c r="E23" s="83">
        <v>0</v>
      </c>
      <c r="F23" s="83">
        <v>0</v>
      </c>
      <c r="G23" s="83">
        <v>0</v>
      </c>
      <c r="H23" s="83">
        <v>0</v>
      </c>
      <c r="I23" s="83">
        <v>1</v>
      </c>
    </row>
    <row r="24" spans="1:18" ht="15.75">
      <c r="A24" s="27" t="s">
        <v>15</v>
      </c>
      <c r="B24" s="84">
        <v>0</v>
      </c>
      <c r="C24" s="84">
        <v>1</v>
      </c>
      <c r="D24" s="84">
        <v>0</v>
      </c>
      <c r="E24" s="83">
        <v>0</v>
      </c>
      <c r="F24" s="83">
        <v>1</v>
      </c>
      <c r="G24" s="83">
        <v>0</v>
      </c>
      <c r="H24" s="83">
        <v>0</v>
      </c>
      <c r="I24" s="83">
        <v>0</v>
      </c>
    </row>
    <row r="25" spans="1:18" ht="15.75">
      <c r="A25" s="27" t="s">
        <v>16</v>
      </c>
      <c r="B25" s="84">
        <v>1</v>
      </c>
      <c r="C25" s="84">
        <v>0</v>
      </c>
      <c r="D25" s="84">
        <v>0</v>
      </c>
      <c r="E25" s="83">
        <v>0</v>
      </c>
      <c r="F25" s="83">
        <v>0</v>
      </c>
      <c r="G25" s="83">
        <v>0</v>
      </c>
      <c r="H25" s="83">
        <v>0</v>
      </c>
      <c r="I25" s="83">
        <v>0</v>
      </c>
    </row>
    <row r="26" spans="1:18" ht="18.75">
      <c r="A26" s="69" t="s">
        <v>49</v>
      </c>
      <c r="B26" s="83">
        <f>SUM(B19:B25)</f>
        <v>12</v>
      </c>
      <c r="C26" s="83">
        <f t="shared" ref="C26:I26" si="1">SUM(C19:C25)</f>
        <v>9</v>
      </c>
      <c r="D26" s="83">
        <f t="shared" si="1"/>
        <v>4</v>
      </c>
      <c r="E26" s="83">
        <f t="shared" si="1"/>
        <v>4</v>
      </c>
      <c r="F26" s="83">
        <f t="shared" si="1"/>
        <v>5</v>
      </c>
      <c r="G26" s="83">
        <f t="shared" si="1"/>
        <v>4</v>
      </c>
      <c r="H26" s="83">
        <f t="shared" si="1"/>
        <v>0</v>
      </c>
      <c r="I26" s="83">
        <f t="shared" si="1"/>
        <v>1</v>
      </c>
    </row>
    <row r="27" spans="1:18">
      <c r="B27">
        <f>B26*100/C11</f>
        <v>41.379310344827587</v>
      </c>
      <c r="C27">
        <f>C26*100/C11</f>
        <v>31.03448275862069</v>
      </c>
      <c r="D27">
        <f>D26*100/C11</f>
        <v>13.793103448275861</v>
      </c>
      <c r="E27">
        <f>E26*100/C11</f>
        <v>13.793103448275861</v>
      </c>
      <c r="F27" s="121">
        <f>F26*100/G11</f>
        <v>71.428571428571431</v>
      </c>
      <c r="G27">
        <f>G26*100/C11</f>
        <v>13.793103448275861</v>
      </c>
      <c r="H27" s="121">
        <f>H26*100/C11</f>
        <v>0</v>
      </c>
      <c r="I27">
        <f>I26*100/C11</f>
        <v>3.4482758620689653</v>
      </c>
    </row>
  </sheetData>
  <mergeCells count="1">
    <mergeCell ref="A1:B1"/>
  </mergeCells>
  <phoneticPr fontId="11" type="noConversion"/>
  <pageMargins left="0.7" right="0.7" top="0.75" bottom="0.75" header="0.3" footer="0.3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N30"/>
  <sheetViews>
    <sheetView topLeftCell="A7" workbookViewId="0">
      <selection activeCell="J22" sqref="J22"/>
    </sheetView>
  </sheetViews>
  <sheetFormatPr defaultRowHeight="15"/>
  <cols>
    <col min="1" max="1" width="17.5703125" customWidth="1"/>
    <col min="5" max="5" width="11.28515625" bestFit="1" customWidth="1"/>
  </cols>
  <sheetData>
    <row r="1" spans="1:14" ht="15.75">
      <c r="A1" s="99" t="s">
        <v>54</v>
      </c>
      <c r="B1" s="99"/>
      <c r="C1" s="99"/>
      <c r="D1" s="99"/>
      <c r="E1" s="100"/>
      <c r="F1" s="48"/>
      <c r="I1" s="172"/>
      <c r="J1" s="172"/>
      <c r="K1" s="172"/>
      <c r="L1" s="172"/>
      <c r="M1" s="172"/>
      <c r="N1" s="172"/>
    </row>
    <row r="2" spans="1:14" ht="15.75">
      <c r="A2" s="144" t="s">
        <v>22</v>
      </c>
      <c r="B2" s="144">
        <v>36</v>
      </c>
      <c r="C2" s="25"/>
      <c r="D2" s="25"/>
      <c r="E2" s="25"/>
      <c r="F2" s="25"/>
      <c r="I2" s="75"/>
      <c r="J2" s="75"/>
      <c r="K2" s="75"/>
      <c r="L2" s="75"/>
      <c r="M2" s="75"/>
      <c r="N2" s="75"/>
    </row>
    <row r="3" spans="1:14" ht="78.75">
      <c r="A3" s="26" t="s">
        <v>1</v>
      </c>
      <c r="B3" s="26" t="s">
        <v>35</v>
      </c>
      <c r="C3" s="26" t="s">
        <v>36</v>
      </c>
      <c r="D3" s="26" t="s">
        <v>37</v>
      </c>
      <c r="E3" s="26" t="s">
        <v>23</v>
      </c>
      <c r="F3" s="26" t="s">
        <v>24</v>
      </c>
      <c r="G3" s="26" t="s">
        <v>38</v>
      </c>
      <c r="I3" s="76"/>
      <c r="J3" s="76"/>
      <c r="K3" s="76"/>
      <c r="L3" s="76"/>
      <c r="M3" s="76"/>
      <c r="N3" s="76"/>
    </row>
    <row r="4" spans="1:14" ht="15.75">
      <c r="A4" s="27" t="s">
        <v>25</v>
      </c>
      <c r="B4" s="27">
        <v>7</v>
      </c>
      <c r="C4" s="27">
        <v>7</v>
      </c>
      <c r="D4" s="49">
        <f t="shared" ref="D4:D14" si="0">C4/B4</f>
        <v>1</v>
      </c>
      <c r="E4" s="28">
        <v>93</v>
      </c>
      <c r="F4" s="27">
        <v>43</v>
      </c>
      <c r="G4" s="50">
        <v>67</v>
      </c>
      <c r="I4" s="75"/>
      <c r="J4" s="75"/>
      <c r="K4" s="75"/>
      <c r="L4" s="101"/>
      <c r="M4" s="75"/>
      <c r="N4" s="75"/>
    </row>
    <row r="5" spans="1:14" ht="15.75">
      <c r="A5" s="27" t="s">
        <v>11</v>
      </c>
      <c r="B5" s="27">
        <v>7</v>
      </c>
      <c r="C5" s="27">
        <v>6</v>
      </c>
      <c r="D5" s="49">
        <f t="shared" si="0"/>
        <v>0.8571428571428571</v>
      </c>
      <c r="E5" s="28">
        <v>77</v>
      </c>
      <c r="F5" s="27">
        <v>27</v>
      </c>
      <c r="G5" s="50">
        <v>54</v>
      </c>
      <c r="I5" s="75"/>
      <c r="J5" s="75"/>
      <c r="K5" s="75"/>
      <c r="L5" s="101"/>
      <c r="M5" s="75"/>
      <c r="N5" s="75"/>
    </row>
    <row r="6" spans="1:14" ht="15.75">
      <c r="A6" s="27" t="s">
        <v>12</v>
      </c>
      <c r="B6" s="28">
        <v>9</v>
      </c>
      <c r="C6" s="28">
        <v>5</v>
      </c>
      <c r="D6" s="49">
        <f t="shared" si="0"/>
        <v>0.55555555555555558</v>
      </c>
      <c r="E6" s="28">
        <v>51</v>
      </c>
      <c r="F6" s="28">
        <v>14</v>
      </c>
      <c r="G6" s="30">
        <v>31</v>
      </c>
      <c r="I6" s="75"/>
      <c r="J6" s="75"/>
      <c r="K6" s="75"/>
      <c r="L6" s="101"/>
      <c r="M6" s="75"/>
      <c r="N6" s="75"/>
    </row>
    <row r="7" spans="1:14" ht="15.75">
      <c r="A7" s="27" t="s">
        <v>13</v>
      </c>
      <c r="B7" s="27">
        <v>5</v>
      </c>
      <c r="C7" s="27">
        <v>3</v>
      </c>
      <c r="D7" s="49">
        <f t="shared" si="0"/>
        <v>0.6</v>
      </c>
      <c r="E7" s="27">
        <v>63</v>
      </c>
      <c r="F7" s="27">
        <v>21</v>
      </c>
      <c r="G7" s="50">
        <v>38</v>
      </c>
      <c r="I7" s="75"/>
      <c r="J7" s="75"/>
      <c r="K7" s="75"/>
      <c r="L7" s="101"/>
      <c r="M7" s="75"/>
      <c r="N7" s="75"/>
    </row>
    <row r="8" spans="1:14" ht="15.75">
      <c r="A8" s="27" t="s">
        <v>14</v>
      </c>
      <c r="B8" s="27">
        <v>5</v>
      </c>
      <c r="C8" s="27">
        <v>1</v>
      </c>
      <c r="D8" s="49">
        <f t="shared" si="0"/>
        <v>0.2</v>
      </c>
      <c r="E8" s="27">
        <v>42</v>
      </c>
      <c r="F8" s="28">
        <v>21</v>
      </c>
      <c r="G8" s="30">
        <v>29</v>
      </c>
      <c r="I8" s="75"/>
      <c r="J8" s="75"/>
      <c r="K8" s="75"/>
      <c r="L8" s="101"/>
      <c r="M8" s="75"/>
      <c r="N8" s="75"/>
    </row>
    <row r="9" spans="1:14" ht="15.75">
      <c r="A9" s="27" t="s">
        <v>15</v>
      </c>
      <c r="B9" s="27">
        <v>1</v>
      </c>
      <c r="C9" s="27">
        <v>0</v>
      </c>
      <c r="D9" s="49">
        <f t="shared" si="0"/>
        <v>0</v>
      </c>
      <c r="E9" s="27">
        <v>27</v>
      </c>
      <c r="F9" s="28">
        <v>27</v>
      </c>
      <c r="G9" s="30">
        <v>27</v>
      </c>
      <c r="I9" s="75"/>
      <c r="J9" s="75"/>
      <c r="K9" s="75"/>
      <c r="L9" s="101"/>
      <c r="M9" s="75"/>
      <c r="N9" s="75"/>
    </row>
    <row r="10" spans="1:14" ht="15.75">
      <c r="A10" s="27" t="s">
        <v>16</v>
      </c>
      <c r="B10" s="27">
        <v>3</v>
      </c>
      <c r="C10" s="27">
        <v>0</v>
      </c>
      <c r="D10" s="49">
        <f t="shared" si="0"/>
        <v>0</v>
      </c>
      <c r="E10" s="27">
        <v>34</v>
      </c>
      <c r="F10" s="27">
        <v>16</v>
      </c>
      <c r="G10" s="50">
        <v>27</v>
      </c>
      <c r="I10" s="75"/>
      <c r="J10" s="75"/>
      <c r="K10" s="75"/>
      <c r="L10" s="101"/>
      <c r="M10" s="75"/>
      <c r="N10" s="75"/>
    </row>
    <row r="11" spans="1:14" ht="15.75">
      <c r="A11" s="31" t="s">
        <v>26</v>
      </c>
      <c r="B11" s="9">
        <f>SUM(B4:B10)</f>
        <v>37</v>
      </c>
      <c r="C11" s="9">
        <f>SUM(C4:C10)</f>
        <v>22</v>
      </c>
      <c r="D11" s="32">
        <f t="shared" si="0"/>
        <v>0.59459459459459463</v>
      </c>
      <c r="E11" s="9">
        <f>MAX(E4:E10)</f>
        <v>93</v>
      </c>
      <c r="F11" s="9">
        <f>MIN(F4:F10)</f>
        <v>14</v>
      </c>
      <c r="G11" s="66">
        <f>AVERAGE(G4:G10)</f>
        <v>39</v>
      </c>
      <c r="I11" s="79"/>
      <c r="J11" s="80"/>
      <c r="K11" s="80"/>
      <c r="L11" s="81"/>
      <c r="M11" s="80"/>
      <c r="N11" s="80"/>
    </row>
    <row r="12" spans="1:14" ht="15.75">
      <c r="A12" s="56" t="s">
        <v>27</v>
      </c>
      <c r="B12" s="57">
        <v>2164</v>
      </c>
      <c r="C12" s="57">
        <v>1554</v>
      </c>
      <c r="D12" s="58">
        <f>C12/B12</f>
        <v>0.71811460258780035</v>
      </c>
      <c r="E12" s="57">
        <v>98</v>
      </c>
      <c r="F12" s="57">
        <v>0</v>
      </c>
      <c r="G12" s="57">
        <v>45.67</v>
      </c>
      <c r="I12" s="79"/>
      <c r="J12" s="80"/>
      <c r="K12" s="80"/>
      <c r="L12" s="103"/>
      <c r="M12" s="80"/>
      <c r="N12" s="80"/>
    </row>
    <row r="13" spans="1:14" ht="15.75">
      <c r="A13" s="34" t="s">
        <v>20</v>
      </c>
      <c r="B13" s="35"/>
      <c r="C13" s="35"/>
      <c r="D13" s="36" t="e">
        <f t="shared" si="0"/>
        <v>#DIV/0!</v>
      </c>
      <c r="E13" s="35"/>
      <c r="F13" s="35"/>
      <c r="G13" s="37"/>
      <c r="I13" s="79"/>
      <c r="J13" s="80"/>
      <c r="K13" s="80"/>
      <c r="L13" s="81"/>
      <c r="M13" s="80"/>
      <c r="N13" s="80"/>
    </row>
    <row r="14" spans="1:14" ht="15.75">
      <c r="A14" s="34" t="s">
        <v>19</v>
      </c>
      <c r="B14" s="35"/>
      <c r="C14" s="35"/>
      <c r="D14" s="36" t="e">
        <f t="shared" si="0"/>
        <v>#DIV/0!</v>
      </c>
      <c r="E14" s="35"/>
      <c r="F14" s="35"/>
      <c r="G14" s="37"/>
      <c r="I14" s="75"/>
      <c r="J14" s="75"/>
      <c r="K14" s="75"/>
      <c r="L14" s="101"/>
      <c r="M14" s="75"/>
      <c r="N14" s="75"/>
    </row>
    <row r="15" spans="1:14">
      <c r="A15" s="104" t="s">
        <v>28</v>
      </c>
      <c r="B15" s="104">
        <f>B11-C11</f>
        <v>15</v>
      </c>
      <c r="C15" s="104"/>
      <c r="D15" s="104"/>
      <c r="E15" s="104"/>
      <c r="F15" s="104"/>
      <c r="G15" s="104"/>
      <c r="H15" s="104"/>
      <c r="I15" s="105"/>
      <c r="J15" s="105"/>
      <c r="K15" s="105"/>
      <c r="L15" s="105"/>
      <c r="M15" s="105"/>
      <c r="N15" s="105"/>
    </row>
    <row r="16" spans="1:14">
      <c r="I16" s="18"/>
      <c r="J16" s="18"/>
      <c r="K16" s="18"/>
      <c r="L16" s="18"/>
      <c r="M16" s="18"/>
      <c r="N16" s="18"/>
    </row>
    <row r="17" spans="1:14" ht="15.75">
      <c r="I17" s="172"/>
      <c r="J17" s="172"/>
      <c r="K17" s="172"/>
      <c r="L17" s="172"/>
      <c r="M17" s="172"/>
      <c r="N17" s="172"/>
    </row>
    <row r="18" spans="1:14" ht="15.75">
      <c r="I18" s="75"/>
      <c r="J18" s="75"/>
      <c r="K18" s="75"/>
      <c r="L18" s="75"/>
      <c r="M18" s="75"/>
      <c r="N18" s="75"/>
    </row>
    <row r="19" spans="1:14" ht="15.75">
      <c r="I19" s="76"/>
      <c r="J19" s="76"/>
      <c r="K19" s="76"/>
      <c r="L19" s="76"/>
      <c r="M19" s="76"/>
      <c r="N19" s="76"/>
    </row>
    <row r="20" spans="1:14" ht="18.75">
      <c r="A20" s="26" t="s">
        <v>1</v>
      </c>
      <c r="B20" s="67">
        <v>36</v>
      </c>
      <c r="C20" s="67" t="s">
        <v>43</v>
      </c>
      <c r="D20" s="67" t="s">
        <v>44</v>
      </c>
      <c r="E20" s="68" t="s">
        <v>45</v>
      </c>
      <c r="F20" s="68" t="s">
        <v>46</v>
      </c>
      <c r="G20" s="68" t="s">
        <v>47</v>
      </c>
      <c r="H20" s="68" t="s">
        <v>48</v>
      </c>
      <c r="I20" s="75"/>
      <c r="J20" s="75"/>
      <c r="K20" s="75"/>
      <c r="L20" s="101"/>
      <c r="M20" s="75"/>
      <c r="N20" s="75"/>
    </row>
    <row r="21" spans="1:14" ht="15.75">
      <c r="A21" s="27" t="s">
        <v>25</v>
      </c>
      <c r="B21" s="83">
        <v>0</v>
      </c>
      <c r="C21" s="83">
        <v>3</v>
      </c>
      <c r="D21" s="83">
        <v>2</v>
      </c>
      <c r="E21" s="108">
        <v>2</v>
      </c>
      <c r="F21" s="108">
        <v>1</v>
      </c>
      <c r="G21" s="84">
        <v>1</v>
      </c>
      <c r="H21" s="108">
        <v>1</v>
      </c>
      <c r="I21" s="75"/>
      <c r="J21" s="75"/>
      <c r="K21" s="75"/>
      <c r="L21" s="101"/>
      <c r="M21" s="75"/>
      <c r="N21" s="75"/>
    </row>
    <row r="22" spans="1:14" ht="15.75">
      <c r="A22" s="27" t="s">
        <v>11</v>
      </c>
      <c r="B22" s="83">
        <v>0</v>
      </c>
      <c r="C22" s="83">
        <v>3</v>
      </c>
      <c r="D22" s="83">
        <v>0</v>
      </c>
      <c r="E22" s="108">
        <v>1</v>
      </c>
      <c r="F22" s="108">
        <v>2</v>
      </c>
      <c r="G22" s="108">
        <v>0</v>
      </c>
      <c r="H22" s="108">
        <v>0</v>
      </c>
      <c r="I22" s="75"/>
      <c r="J22" s="75"/>
      <c r="K22" s="75"/>
      <c r="L22" s="101"/>
      <c r="M22" s="75"/>
      <c r="N22" s="75"/>
    </row>
    <row r="23" spans="1:14" ht="15.75">
      <c r="A23" s="27" t="s">
        <v>12</v>
      </c>
      <c r="B23" s="84">
        <v>3</v>
      </c>
      <c r="C23" s="84">
        <v>0</v>
      </c>
      <c r="D23" s="84">
        <v>0</v>
      </c>
      <c r="E23" s="108">
        <v>0</v>
      </c>
      <c r="F23" s="108">
        <v>0</v>
      </c>
      <c r="G23" s="108">
        <v>0</v>
      </c>
      <c r="H23" s="108">
        <v>0</v>
      </c>
      <c r="I23" s="75"/>
      <c r="J23" s="75"/>
      <c r="K23" s="75"/>
      <c r="L23" s="101"/>
      <c r="M23" s="75"/>
      <c r="N23" s="75"/>
    </row>
    <row r="24" spans="1:14" ht="15.75">
      <c r="A24" s="27" t="s">
        <v>13</v>
      </c>
      <c r="B24" s="84">
        <v>0</v>
      </c>
      <c r="C24" s="84">
        <v>1</v>
      </c>
      <c r="D24" s="84">
        <v>0</v>
      </c>
      <c r="E24" s="108">
        <v>1</v>
      </c>
      <c r="F24" s="108">
        <v>0</v>
      </c>
      <c r="G24" s="108">
        <v>0</v>
      </c>
      <c r="H24" s="108">
        <v>0</v>
      </c>
      <c r="I24" s="75"/>
      <c r="J24" s="75"/>
      <c r="K24" s="75"/>
      <c r="L24" s="101"/>
      <c r="M24" s="75"/>
      <c r="N24" s="75"/>
    </row>
    <row r="25" spans="1:14" ht="15.75">
      <c r="A25" s="27" t="s">
        <v>14</v>
      </c>
      <c r="B25" s="84">
        <v>0</v>
      </c>
      <c r="C25" s="84">
        <v>0</v>
      </c>
      <c r="D25" s="84">
        <v>0</v>
      </c>
      <c r="E25" s="108">
        <v>0</v>
      </c>
      <c r="F25" s="108">
        <v>0</v>
      </c>
      <c r="G25" s="108">
        <v>0</v>
      </c>
      <c r="H25" s="108">
        <v>0</v>
      </c>
      <c r="I25" s="75"/>
      <c r="J25" s="75"/>
      <c r="K25" s="75"/>
      <c r="L25" s="101"/>
      <c r="M25" s="75"/>
      <c r="N25" s="75"/>
    </row>
    <row r="26" spans="1:14" ht="15.75">
      <c r="A26" s="27" t="s">
        <v>15</v>
      </c>
      <c r="B26" s="84">
        <v>0</v>
      </c>
      <c r="C26" s="84">
        <v>0</v>
      </c>
      <c r="D26" s="84">
        <v>0</v>
      </c>
      <c r="E26" s="108">
        <v>0</v>
      </c>
      <c r="F26" s="108">
        <v>0</v>
      </c>
      <c r="G26" s="108">
        <v>0</v>
      </c>
      <c r="H26" s="108">
        <v>0</v>
      </c>
      <c r="I26" s="75"/>
      <c r="J26" s="75"/>
      <c r="K26" s="75"/>
      <c r="L26" s="101"/>
      <c r="M26" s="75"/>
      <c r="N26" s="75"/>
    </row>
    <row r="27" spans="1:14" ht="15.75">
      <c r="A27" s="27" t="s">
        <v>16</v>
      </c>
      <c r="B27" s="84">
        <v>0</v>
      </c>
      <c r="C27" s="84">
        <v>0</v>
      </c>
      <c r="D27" s="84">
        <v>0</v>
      </c>
      <c r="E27" s="108">
        <v>0</v>
      </c>
      <c r="F27" s="108">
        <v>0</v>
      </c>
      <c r="G27" s="108">
        <v>0</v>
      </c>
      <c r="H27" s="108">
        <v>0</v>
      </c>
      <c r="I27" s="75"/>
      <c r="J27" s="75"/>
      <c r="K27" s="75"/>
      <c r="L27" s="101"/>
      <c r="M27" s="75"/>
      <c r="N27" s="75"/>
    </row>
    <row r="28" spans="1:14" ht="18.75">
      <c r="A28" s="69" t="s">
        <v>49</v>
      </c>
      <c r="B28" s="83">
        <f>SUM(B21:B27)</f>
        <v>3</v>
      </c>
      <c r="C28" s="83">
        <f t="shared" ref="C28:H28" si="1">SUM(C21:C27)</f>
        <v>7</v>
      </c>
      <c r="D28" s="83">
        <f t="shared" si="1"/>
        <v>2</v>
      </c>
      <c r="E28" s="83">
        <f t="shared" si="1"/>
        <v>4</v>
      </c>
      <c r="F28" s="83">
        <f t="shared" si="1"/>
        <v>3</v>
      </c>
      <c r="G28" s="83">
        <f t="shared" si="1"/>
        <v>1</v>
      </c>
      <c r="H28" s="83">
        <f t="shared" si="1"/>
        <v>1</v>
      </c>
      <c r="I28" s="75"/>
      <c r="J28" s="75"/>
      <c r="K28" s="75"/>
      <c r="L28" s="101"/>
      <c r="M28" s="75"/>
      <c r="N28" s="75"/>
    </row>
    <row r="29" spans="1:14" ht="15.75">
      <c r="B29">
        <f>B28*100/B11</f>
        <v>8.1081081081081088</v>
      </c>
      <c r="C29">
        <f>C28*100/B11</f>
        <v>18.918918918918919</v>
      </c>
      <c r="D29">
        <f>D28*100/B11</f>
        <v>5.4054054054054053</v>
      </c>
      <c r="E29">
        <f>E28*100/B11</f>
        <v>10.810810810810811</v>
      </c>
      <c r="F29">
        <f>F28*100/B11</f>
        <v>8.1081081081081088</v>
      </c>
      <c r="G29">
        <f>G28*100/B11</f>
        <v>2.7027027027027026</v>
      </c>
      <c r="H29">
        <f>H28*100/B11</f>
        <v>2.7027027027027026</v>
      </c>
      <c r="I29" s="79"/>
      <c r="J29" s="80"/>
      <c r="K29" s="80"/>
      <c r="L29" s="81"/>
      <c r="M29" s="80"/>
      <c r="N29" s="80"/>
    </row>
    <row r="30" spans="1:14" ht="15.75">
      <c r="I30" s="79"/>
      <c r="J30" s="80"/>
      <c r="K30" s="80"/>
      <c r="L30" s="103"/>
      <c r="M30" s="80"/>
      <c r="N30" s="80"/>
    </row>
  </sheetData>
  <mergeCells count="2">
    <mergeCell ref="I1:N1"/>
    <mergeCell ref="I17:N17"/>
  </mergeCells>
  <phoneticPr fontId="11" type="noConversion"/>
  <pageMargins left="0.7" right="0.7" top="0.75" bottom="0.75" header="0.3" footer="0.3"/>
  <pageSetup paperSize="9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O20"/>
  <sheetViews>
    <sheetView workbookViewId="0">
      <selection activeCell="G4" sqref="G4"/>
    </sheetView>
  </sheetViews>
  <sheetFormatPr defaultRowHeight="15"/>
  <cols>
    <col min="3" max="3" width="19.42578125" customWidth="1"/>
    <col min="6" max="6" width="13" customWidth="1"/>
    <col min="15" max="15" width="12.28515625" customWidth="1"/>
  </cols>
  <sheetData>
    <row r="1" spans="1:7">
      <c r="A1" s="132"/>
      <c r="B1" s="132"/>
      <c r="C1" s="132" t="s">
        <v>59</v>
      </c>
      <c r="D1" s="132" t="s">
        <v>60</v>
      </c>
      <c r="E1" s="132" t="s">
        <v>61</v>
      </c>
      <c r="F1" s="130" t="s">
        <v>87</v>
      </c>
      <c r="G1" s="134"/>
    </row>
    <row r="2" spans="1:7">
      <c r="A2" s="180" t="s">
        <v>82</v>
      </c>
      <c r="B2" s="132"/>
      <c r="C2" s="132" t="s">
        <v>84</v>
      </c>
      <c r="D2" s="139" t="s">
        <v>63</v>
      </c>
      <c r="E2" s="132"/>
      <c r="F2" s="135" t="s">
        <v>88</v>
      </c>
      <c r="G2" s="134"/>
    </row>
    <row r="3" spans="1:7">
      <c r="A3" s="181"/>
      <c r="B3" s="132"/>
      <c r="C3" s="132" t="s">
        <v>83</v>
      </c>
      <c r="D3" s="147" t="s">
        <v>66</v>
      </c>
      <c r="E3" s="139" t="s">
        <v>63</v>
      </c>
      <c r="F3" s="135" t="s">
        <v>89</v>
      </c>
      <c r="G3" s="134"/>
    </row>
    <row r="4" spans="1:7">
      <c r="A4" s="177" t="s">
        <v>68</v>
      </c>
      <c r="B4" s="132"/>
      <c r="C4" s="132" t="s">
        <v>85</v>
      </c>
      <c r="D4" s="139" t="s">
        <v>63</v>
      </c>
      <c r="E4" s="132"/>
      <c r="F4" s="135" t="s">
        <v>88</v>
      </c>
      <c r="G4" s="134"/>
    </row>
    <row r="5" spans="1:7">
      <c r="A5" s="178"/>
      <c r="B5" s="132"/>
      <c r="C5" s="132" t="s">
        <v>86</v>
      </c>
      <c r="D5" s="139" t="s">
        <v>63</v>
      </c>
      <c r="E5" s="132"/>
      <c r="F5" s="135" t="s">
        <v>88</v>
      </c>
      <c r="G5" s="134"/>
    </row>
    <row r="6" spans="1:7">
      <c r="A6" s="179"/>
      <c r="B6" s="131"/>
      <c r="C6" s="131" t="s">
        <v>90</v>
      </c>
      <c r="D6" s="139" t="s">
        <v>63</v>
      </c>
      <c r="E6" s="140" t="s">
        <v>66</v>
      </c>
      <c r="F6" s="139" t="s">
        <v>88</v>
      </c>
      <c r="G6" s="134"/>
    </row>
    <row r="7" spans="1:7">
      <c r="A7" s="174" t="s">
        <v>69</v>
      </c>
      <c r="B7" s="131"/>
      <c r="C7" s="131" t="s">
        <v>80</v>
      </c>
      <c r="D7" s="139" t="s">
        <v>63</v>
      </c>
      <c r="E7" s="140" t="s">
        <v>66</v>
      </c>
      <c r="F7" s="139" t="s">
        <v>88</v>
      </c>
      <c r="G7" s="134"/>
    </row>
    <row r="8" spans="1:7">
      <c r="A8" s="175"/>
      <c r="B8" s="131"/>
      <c r="C8" s="131" t="s">
        <v>71</v>
      </c>
      <c r="D8" s="140" t="s">
        <v>66</v>
      </c>
      <c r="E8" s="139" t="s">
        <v>63</v>
      </c>
      <c r="F8" s="139" t="s">
        <v>88</v>
      </c>
      <c r="G8" s="134"/>
    </row>
    <row r="9" spans="1:7">
      <c r="A9" s="176"/>
      <c r="B9" s="131"/>
      <c r="C9" s="131" t="s">
        <v>72</v>
      </c>
      <c r="D9" s="140" t="s">
        <v>66</v>
      </c>
      <c r="E9" s="139" t="s">
        <v>63</v>
      </c>
      <c r="F9" s="139" t="s">
        <v>88</v>
      </c>
      <c r="G9" s="134"/>
    </row>
    <row r="10" spans="1:7">
      <c r="A10" s="174" t="s">
        <v>73</v>
      </c>
      <c r="B10" s="131"/>
      <c r="C10" s="136" t="s">
        <v>74</v>
      </c>
      <c r="D10" s="140" t="s">
        <v>66</v>
      </c>
      <c r="E10" s="139" t="s">
        <v>63</v>
      </c>
      <c r="F10" s="139" t="s">
        <v>88</v>
      </c>
      <c r="G10" s="134"/>
    </row>
    <row r="11" spans="1:7">
      <c r="A11" s="175"/>
      <c r="B11" s="131"/>
      <c r="C11" s="136" t="s">
        <v>75</v>
      </c>
      <c r="D11" s="140" t="s">
        <v>66</v>
      </c>
      <c r="E11" s="139" t="s">
        <v>63</v>
      </c>
      <c r="F11" s="139" t="s">
        <v>88</v>
      </c>
      <c r="G11" s="134"/>
    </row>
    <row r="12" spans="1:7">
      <c r="A12" s="175"/>
      <c r="B12" s="131"/>
      <c r="C12" s="136" t="s">
        <v>76</v>
      </c>
      <c r="D12" s="140" t="s">
        <v>66</v>
      </c>
      <c r="E12" s="139" t="s">
        <v>63</v>
      </c>
      <c r="F12" s="139" t="s">
        <v>89</v>
      </c>
      <c r="G12" s="134"/>
    </row>
    <row r="13" spans="1:7">
      <c r="A13" s="175"/>
      <c r="B13" s="133"/>
      <c r="C13" s="137" t="s">
        <v>77</v>
      </c>
      <c r="D13" s="140" t="s">
        <v>66</v>
      </c>
      <c r="E13" s="139" t="s">
        <v>63</v>
      </c>
      <c r="F13" s="139" t="s">
        <v>88</v>
      </c>
      <c r="G13" s="134"/>
    </row>
    <row r="14" spans="1:7">
      <c r="A14" s="175"/>
      <c r="B14" s="131"/>
      <c r="C14" s="138" t="s">
        <v>78</v>
      </c>
      <c r="D14" s="140" t="s">
        <v>66</v>
      </c>
      <c r="E14" s="139" t="s">
        <v>63</v>
      </c>
      <c r="F14" s="139" t="s">
        <v>88</v>
      </c>
      <c r="G14" s="134"/>
    </row>
    <row r="15" spans="1:7">
      <c r="A15" s="176"/>
      <c r="B15" s="131"/>
      <c r="C15" s="138" t="s">
        <v>79</v>
      </c>
      <c r="D15" s="140" t="s">
        <v>66</v>
      </c>
      <c r="E15" s="139" t="s">
        <v>63</v>
      </c>
      <c r="F15" s="139" t="s">
        <v>88</v>
      </c>
      <c r="G15" s="134"/>
    </row>
    <row r="17" spans="7:15">
      <c r="G17" t="s">
        <v>91</v>
      </c>
      <c r="H17">
        <v>2</v>
      </c>
    </row>
    <row r="18" spans="7:15">
      <c r="G18" t="s">
        <v>92</v>
      </c>
      <c r="H18">
        <v>12</v>
      </c>
      <c r="N18" s="106" t="s">
        <v>62</v>
      </c>
      <c r="O18" s="106" t="s">
        <v>64</v>
      </c>
    </row>
    <row r="19" spans="7:15">
      <c r="N19" s="106" t="s">
        <v>63</v>
      </c>
      <c r="O19" s="106" t="s">
        <v>65</v>
      </c>
    </row>
    <row r="20" spans="7:15">
      <c r="N20" s="106" t="s">
        <v>66</v>
      </c>
      <c r="O20" s="106" t="s">
        <v>67</v>
      </c>
    </row>
  </sheetData>
  <mergeCells count="4">
    <mergeCell ref="A10:A15"/>
    <mergeCell ref="A7:A9"/>
    <mergeCell ref="A4:A6"/>
    <mergeCell ref="A2:A3"/>
  </mergeCells>
  <phoneticPr fontId="11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G26"/>
  <sheetViews>
    <sheetView workbookViewId="0">
      <selection activeCell="C14" sqref="C14"/>
    </sheetView>
  </sheetViews>
  <sheetFormatPr defaultRowHeight="15"/>
  <cols>
    <col min="1" max="1" width="19.28515625" customWidth="1"/>
    <col min="4" max="4" width="9.5703125" bestFit="1" customWidth="1"/>
    <col min="5" max="5" width="11.28515625" bestFit="1" customWidth="1"/>
  </cols>
  <sheetData>
    <row r="1" spans="1:7" ht="15.75">
      <c r="A1" s="163" t="s">
        <v>55</v>
      </c>
      <c r="B1" s="163"/>
      <c r="C1" s="163"/>
      <c r="D1" s="163"/>
      <c r="E1" s="72">
        <v>43612</v>
      </c>
      <c r="F1" s="24"/>
    </row>
    <row r="2" spans="1:7" ht="15.75">
      <c r="A2" s="143" t="s">
        <v>22</v>
      </c>
      <c r="B2" s="143">
        <v>32</v>
      </c>
      <c r="C2" s="25"/>
      <c r="D2" s="25"/>
      <c r="E2" s="25"/>
      <c r="F2" s="25"/>
    </row>
    <row r="3" spans="1:7" ht="78.75">
      <c r="A3" s="26" t="s">
        <v>1</v>
      </c>
      <c r="B3" s="26" t="s">
        <v>35</v>
      </c>
      <c r="C3" s="26" t="s">
        <v>36</v>
      </c>
      <c r="D3" s="26" t="s">
        <v>37</v>
      </c>
      <c r="E3" s="26" t="s">
        <v>23</v>
      </c>
      <c r="F3" s="26" t="s">
        <v>24</v>
      </c>
      <c r="G3" s="26" t="s">
        <v>38</v>
      </c>
    </row>
    <row r="4" spans="1:7" ht="15.75">
      <c r="A4" s="27" t="s">
        <v>25</v>
      </c>
      <c r="B4" s="28">
        <v>4</v>
      </c>
      <c r="C4" s="28">
        <v>4</v>
      </c>
      <c r="D4" s="29">
        <f>C4/B4</f>
        <v>1</v>
      </c>
      <c r="E4" s="28">
        <v>72</v>
      </c>
      <c r="F4" s="28">
        <v>66</v>
      </c>
      <c r="G4" s="30">
        <v>70</v>
      </c>
    </row>
    <row r="5" spans="1:7" ht="15.75">
      <c r="A5" s="27" t="s">
        <v>11</v>
      </c>
      <c r="B5" s="27">
        <v>1</v>
      </c>
      <c r="C5" s="27">
        <v>1</v>
      </c>
      <c r="D5" s="49">
        <f t="shared" ref="D5:D10" si="0">C5/B5</f>
        <v>1</v>
      </c>
      <c r="E5" s="28">
        <v>52</v>
      </c>
      <c r="F5" s="28">
        <v>52</v>
      </c>
      <c r="G5" s="30">
        <v>52</v>
      </c>
    </row>
    <row r="6" spans="1:7" ht="15.75">
      <c r="A6" s="27" t="s">
        <v>12</v>
      </c>
      <c r="B6" s="27">
        <v>2</v>
      </c>
      <c r="C6" s="27">
        <v>2</v>
      </c>
      <c r="D6" s="49">
        <f t="shared" si="0"/>
        <v>1</v>
      </c>
      <c r="E6" s="28">
        <v>43</v>
      </c>
      <c r="F6" s="28">
        <v>41</v>
      </c>
      <c r="G6" s="30">
        <v>42</v>
      </c>
    </row>
    <row r="7" spans="1:7" ht="15.75">
      <c r="A7" s="27" t="s">
        <v>13</v>
      </c>
      <c r="B7" s="28">
        <v>1</v>
      </c>
      <c r="C7" s="28">
        <v>1</v>
      </c>
      <c r="D7" s="29">
        <f t="shared" si="0"/>
        <v>1</v>
      </c>
      <c r="E7" s="28">
        <v>48</v>
      </c>
      <c r="F7" s="28">
        <v>48</v>
      </c>
      <c r="G7" s="30">
        <v>48</v>
      </c>
    </row>
    <row r="8" spans="1:7" ht="15.75">
      <c r="A8" s="27" t="s">
        <v>14</v>
      </c>
      <c r="B8" s="28">
        <v>4</v>
      </c>
      <c r="C8" s="28">
        <v>4</v>
      </c>
      <c r="D8" s="29">
        <f t="shared" si="0"/>
        <v>1</v>
      </c>
      <c r="E8" s="28">
        <v>80</v>
      </c>
      <c r="F8" s="28">
        <v>44</v>
      </c>
      <c r="G8" s="30">
        <v>56</v>
      </c>
    </row>
    <row r="9" spans="1:7" ht="15.75">
      <c r="A9" s="27" t="s">
        <v>15</v>
      </c>
      <c r="B9" s="90"/>
      <c r="C9" s="90"/>
      <c r="D9" s="91" t="e">
        <f t="shared" si="0"/>
        <v>#DIV/0!</v>
      </c>
      <c r="E9" s="90"/>
      <c r="F9" s="90"/>
      <c r="G9" s="92"/>
    </row>
    <row r="10" spans="1:7" ht="15.75">
      <c r="A10" s="27" t="s">
        <v>16</v>
      </c>
      <c r="B10" s="90"/>
      <c r="C10" s="90"/>
      <c r="D10" s="91" t="e">
        <f t="shared" si="0"/>
        <v>#DIV/0!</v>
      </c>
      <c r="E10" s="90"/>
      <c r="F10" s="90"/>
      <c r="G10" s="92"/>
    </row>
    <row r="11" spans="1:7" ht="15.75">
      <c r="A11" s="31" t="s">
        <v>26</v>
      </c>
      <c r="B11" s="9">
        <f>SUM(B4:B10)</f>
        <v>12</v>
      </c>
      <c r="C11" s="9">
        <f>SUM(C4:C10)</f>
        <v>12</v>
      </c>
      <c r="D11" s="55">
        <f>C11/B11</f>
        <v>1</v>
      </c>
      <c r="E11" s="9">
        <f>MAX(E4:E10)</f>
        <v>80</v>
      </c>
      <c r="F11" s="9">
        <f>MIN(F4:F10)</f>
        <v>41</v>
      </c>
      <c r="G11" s="33">
        <f>AVERAGE(G4:G10)</f>
        <v>53.6</v>
      </c>
    </row>
    <row r="12" spans="1:7" ht="15.75">
      <c r="A12" s="56" t="s">
        <v>27</v>
      </c>
      <c r="B12" s="57">
        <v>499</v>
      </c>
      <c r="C12" s="57">
        <v>470</v>
      </c>
      <c r="D12" s="58">
        <f>C12/B12</f>
        <v>0.94188376753507019</v>
      </c>
      <c r="E12" s="57">
        <v>100</v>
      </c>
      <c r="F12" s="57">
        <v>5</v>
      </c>
      <c r="G12" s="57">
        <v>56.27</v>
      </c>
    </row>
    <row r="13" spans="1:7" ht="15.75">
      <c r="A13" s="56" t="s">
        <v>20</v>
      </c>
      <c r="B13" s="122"/>
      <c r="C13" s="122"/>
      <c r="D13" s="123"/>
      <c r="E13" s="122"/>
      <c r="F13" s="122"/>
      <c r="G13" s="122"/>
    </row>
    <row r="14" spans="1:7" ht="15.75">
      <c r="A14" s="56" t="s">
        <v>19</v>
      </c>
      <c r="B14" s="57">
        <v>2</v>
      </c>
      <c r="C14" s="57">
        <v>2</v>
      </c>
      <c r="D14" s="58">
        <f>C14/B14</f>
        <v>1</v>
      </c>
      <c r="E14" s="57">
        <v>63</v>
      </c>
      <c r="F14" s="57">
        <v>57</v>
      </c>
      <c r="G14" s="57">
        <v>60</v>
      </c>
    </row>
    <row r="15" spans="1:7">
      <c r="A15" t="s">
        <v>28</v>
      </c>
      <c r="B15">
        <f>B11-C11</f>
        <v>0</v>
      </c>
    </row>
    <row r="17" spans="1:6">
      <c r="A17" s="106"/>
      <c r="B17" s="110">
        <v>32</v>
      </c>
      <c r="C17" s="111"/>
      <c r="D17" s="110" t="s">
        <v>45</v>
      </c>
      <c r="E17" s="110" t="s">
        <v>46</v>
      </c>
      <c r="F17" s="110" t="s">
        <v>47</v>
      </c>
    </row>
    <row r="18" spans="1:6" ht="15.75">
      <c r="A18" s="27" t="s">
        <v>25</v>
      </c>
      <c r="B18" s="107">
        <v>0</v>
      </c>
      <c r="C18" s="109"/>
      <c r="D18" s="107">
        <v>2</v>
      </c>
      <c r="E18" s="107">
        <v>2</v>
      </c>
      <c r="F18" s="107">
        <v>0</v>
      </c>
    </row>
    <row r="19" spans="1:6" ht="15.75">
      <c r="A19" s="27" t="s">
        <v>11</v>
      </c>
      <c r="B19" s="107">
        <v>0</v>
      </c>
      <c r="C19" s="109"/>
      <c r="D19" s="107">
        <v>0</v>
      </c>
      <c r="E19" s="107">
        <v>0</v>
      </c>
      <c r="F19" s="107">
        <v>0</v>
      </c>
    </row>
    <row r="20" spans="1:6" ht="15.75">
      <c r="A20" s="27" t="s">
        <v>12</v>
      </c>
      <c r="B20" s="107">
        <v>0</v>
      </c>
      <c r="C20" s="109"/>
      <c r="D20" s="107">
        <v>0</v>
      </c>
      <c r="E20" s="107">
        <v>0</v>
      </c>
      <c r="F20" s="107">
        <v>0</v>
      </c>
    </row>
    <row r="21" spans="1:6" ht="15.75">
      <c r="A21" s="27" t="s">
        <v>13</v>
      </c>
      <c r="B21" s="107">
        <v>0</v>
      </c>
      <c r="C21" s="109"/>
      <c r="D21" s="107">
        <v>0</v>
      </c>
      <c r="E21" s="107">
        <v>0</v>
      </c>
      <c r="F21" s="107">
        <v>0</v>
      </c>
    </row>
    <row r="22" spans="1:6" ht="15.75">
      <c r="A22" s="27" t="s">
        <v>14</v>
      </c>
      <c r="B22" s="107">
        <v>0</v>
      </c>
      <c r="C22" s="109"/>
      <c r="D22" s="107">
        <v>0</v>
      </c>
      <c r="E22" s="107">
        <v>1</v>
      </c>
      <c r="F22" s="107">
        <v>0</v>
      </c>
    </row>
    <row r="23" spans="1:6" ht="15.75">
      <c r="A23" s="27" t="s">
        <v>15</v>
      </c>
      <c r="B23" s="107">
        <v>0</v>
      </c>
      <c r="C23" s="109"/>
      <c r="D23" s="107">
        <v>0</v>
      </c>
      <c r="E23" s="107">
        <v>0</v>
      </c>
      <c r="F23" s="107">
        <v>0</v>
      </c>
    </row>
    <row r="24" spans="1:6" ht="15.75">
      <c r="A24" s="27" t="s">
        <v>16</v>
      </c>
      <c r="B24" s="112"/>
      <c r="C24" s="113"/>
      <c r="D24" s="112"/>
      <c r="E24" s="112"/>
      <c r="F24" s="112"/>
    </row>
    <row r="25" spans="1:6" ht="15.75">
      <c r="A25" s="27" t="s">
        <v>56</v>
      </c>
      <c r="B25" s="107">
        <f>SUM(B18:B24)</f>
        <v>0</v>
      </c>
      <c r="C25" s="109"/>
      <c r="D25" s="107">
        <f>SUM(D18:D24)</f>
        <v>2</v>
      </c>
      <c r="E25" s="107">
        <f>SUM(E18:E24)</f>
        <v>3</v>
      </c>
      <c r="F25" s="107">
        <f>SUM(F18:F24)</f>
        <v>0</v>
      </c>
    </row>
    <row r="26" spans="1:6">
      <c r="B26" s="109"/>
      <c r="C26" s="109"/>
      <c r="D26" s="109">
        <f>D25*100/B11</f>
        <v>16.666666666666668</v>
      </c>
      <c r="E26" s="109">
        <f>E25*100/B11</f>
        <v>25</v>
      </c>
      <c r="F26" s="109">
        <f>F25*100/B11</f>
        <v>0</v>
      </c>
    </row>
  </sheetData>
  <mergeCells count="1">
    <mergeCell ref="A1:D1"/>
  </mergeCells>
  <phoneticPr fontId="1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S45"/>
  <sheetViews>
    <sheetView topLeftCell="A25" workbookViewId="0">
      <selection activeCell="P39" sqref="P39"/>
    </sheetView>
  </sheetViews>
  <sheetFormatPr defaultRowHeight="15"/>
  <cols>
    <col min="1" max="1" width="21.5703125" customWidth="1"/>
    <col min="2" max="2" width="10.5703125" customWidth="1"/>
    <col min="3" max="3" width="14.140625" customWidth="1"/>
    <col min="4" max="4" width="10.85546875" customWidth="1"/>
    <col min="5" max="12" width="9.28515625" bestFit="1" customWidth="1"/>
    <col min="13" max="14" width="9.42578125" bestFit="1" customWidth="1"/>
    <col min="15" max="15" width="11.28515625" customWidth="1"/>
  </cols>
  <sheetData>
    <row r="1" spans="1:19" ht="18.75">
      <c r="A1" s="167" t="s">
        <v>0</v>
      </c>
      <c r="B1" s="167"/>
      <c r="C1" s="167"/>
      <c r="D1" s="1">
        <v>43616</v>
      </c>
      <c r="E1" s="2"/>
      <c r="F1" s="2"/>
      <c r="G1" s="2"/>
      <c r="H1" s="2"/>
      <c r="I1" s="1"/>
    </row>
    <row r="3" spans="1:19" ht="15.75">
      <c r="A3" s="164" t="s">
        <v>1</v>
      </c>
      <c r="B3" s="168" t="s">
        <v>2</v>
      </c>
      <c r="C3" s="170" t="s">
        <v>3</v>
      </c>
      <c r="D3" s="165">
        <v>5</v>
      </c>
      <c r="E3" s="165"/>
      <c r="F3" s="165">
        <v>4</v>
      </c>
      <c r="G3" s="165"/>
      <c r="H3" s="165">
        <v>3</v>
      </c>
      <c r="I3" s="165"/>
      <c r="J3" s="165">
        <v>2</v>
      </c>
      <c r="K3" s="165"/>
      <c r="L3" s="166" t="s">
        <v>4</v>
      </c>
      <c r="M3" s="166" t="s">
        <v>5</v>
      </c>
      <c r="N3" s="166" t="s">
        <v>6</v>
      </c>
      <c r="O3" s="171" t="s">
        <v>7</v>
      </c>
    </row>
    <row r="4" spans="1:19" ht="15.75">
      <c r="A4" s="164"/>
      <c r="B4" s="169"/>
      <c r="C4" s="170"/>
      <c r="D4" s="45" t="s">
        <v>8</v>
      </c>
      <c r="E4" s="45" t="s">
        <v>9</v>
      </c>
      <c r="F4" s="45" t="s">
        <v>8</v>
      </c>
      <c r="G4" s="45" t="s">
        <v>9</v>
      </c>
      <c r="H4" s="45" t="s">
        <v>8</v>
      </c>
      <c r="I4" s="45" t="s">
        <v>9</v>
      </c>
      <c r="J4" s="45" t="s">
        <v>8</v>
      </c>
      <c r="K4" s="45" t="s">
        <v>9</v>
      </c>
      <c r="L4" s="166"/>
      <c r="M4" s="166"/>
      <c r="N4" s="166"/>
      <c r="O4" s="171"/>
    </row>
    <row r="5" spans="1:19" ht="18.75">
      <c r="A5" s="27" t="s">
        <v>10</v>
      </c>
      <c r="B5" s="3">
        <v>47</v>
      </c>
      <c r="C5" s="3">
        <f>D5+F5+H5+J5</f>
        <v>12</v>
      </c>
      <c r="D5" s="4">
        <v>8</v>
      </c>
      <c r="E5" s="5">
        <f>D5/$C5</f>
        <v>0.66666666666666663</v>
      </c>
      <c r="F5" s="3">
        <v>4</v>
      </c>
      <c r="G5" s="5">
        <f>F5/$C5</f>
        <v>0.33333333333333331</v>
      </c>
      <c r="H5" s="3">
        <v>0</v>
      </c>
      <c r="I5" s="5">
        <f>H5/$C5</f>
        <v>0</v>
      </c>
      <c r="J5" s="3">
        <v>0</v>
      </c>
      <c r="K5" s="5">
        <f>J5/$C5</f>
        <v>0</v>
      </c>
      <c r="L5" s="6">
        <f xml:space="preserve"> (D5*5+F5*4+H5*3+J5*2)/C5</f>
        <v>4.666666666666667</v>
      </c>
      <c r="M5" s="5">
        <f>(D5+F5)/C5</f>
        <v>1</v>
      </c>
      <c r="N5" s="5">
        <f>(C5-J5)/C5</f>
        <v>1</v>
      </c>
      <c r="O5" s="6">
        <v>17</v>
      </c>
    </row>
    <row r="6" spans="1:19" ht="18.75">
      <c r="A6" s="27" t="s">
        <v>11</v>
      </c>
      <c r="B6" s="3">
        <v>39</v>
      </c>
      <c r="C6" s="3">
        <f t="shared" ref="C6:C11" si="0">D6+F6+H6+J6</f>
        <v>12</v>
      </c>
      <c r="D6" s="4">
        <v>3</v>
      </c>
      <c r="E6" s="5">
        <f>D6/$C6</f>
        <v>0.25</v>
      </c>
      <c r="F6" s="4">
        <v>7</v>
      </c>
      <c r="G6" s="5">
        <f t="shared" ref="G6:G13" si="1">F6/$C6</f>
        <v>0.58333333333333337</v>
      </c>
      <c r="H6" s="4">
        <v>2</v>
      </c>
      <c r="I6" s="5">
        <f>H6/$C6</f>
        <v>0.16666666666666666</v>
      </c>
      <c r="J6" s="4">
        <v>0</v>
      </c>
      <c r="K6" s="5">
        <f t="shared" ref="K6:K13" si="2">J6/$C6</f>
        <v>0</v>
      </c>
      <c r="L6" s="6">
        <f t="shared" ref="L6:L11" si="3" xml:space="preserve"> (D6*5+F6*4+H6*3+J6*2)/C6</f>
        <v>4.083333333333333</v>
      </c>
      <c r="M6" s="5">
        <f t="shared" ref="M6:M12" si="4">(D6+F6)/C6</f>
        <v>0.83333333333333337</v>
      </c>
      <c r="N6" s="5">
        <f t="shared" ref="N6:N12" si="5">(C6-J6)/C6</f>
        <v>1</v>
      </c>
      <c r="O6" s="6">
        <v>15</v>
      </c>
    </row>
    <row r="7" spans="1:19" ht="18.75">
      <c r="A7" s="27" t="s">
        <v>12</v>
      </c>
      <c r="B7" s="3">
        <v>20</v>
      </c>
      <c r="C7" s="3">
        <f t="shared" si="0"/>
        <v>9</v>
      </c>
      <c r="D7" s="4">
        <v>2</v>
      </c>
      <c r="E7" s="7">
        <f t="shared" ref="E7:E13" si="6">D7/$C7</f>
        <v>0.22222222222222221</v>
      </c>
      <c r="F7" s="4">
        <v>3</v>
      </c>
      <c r="G7" s="5">
        <f t="shared" si="1"/>
        <v>0.33333333333333331</v>
      </c>
      <c r="H7" s="4">
        <v>4</v>
      </c>
      <c r="I7" s="5">
        <f t="shared" ref="I7:I13" si="7">H7/$C7</f>
        <v>0.44444444444444442</v>
      </c>
      <c r="J7" s="4">
        <v>0</v>
      </c>
      <c r="K7" s="5">
        <f t="shared" si="2"/>
        <v>0</v>
      </c>
      <c r="L7" s="6">
        <f t="shared" si="3"/>
        <v>3.7777777777777777</v>
      </c>
      <c r="M7" s="5">
        <f t="shared" si="4"/>
        <v>0.55555555555555558</v>
      </c>
      <c r="N7" s="5">
        <f t="shared" si="5"/>
        <v>1</v>
      </c>
      <c r="O7" s="6">
        <v>12</v>
      </c>
      <c r="P7" t="s">
        <v>93</v>
      </c>
    </row>
    <row r="8" spans="1:19" ht="18.75">
      <c r="A8" s="27" t="s">
        <v>13</v>
      </c>
      <c r="B8" s="3">
        <v>45</v>
      </c>
      <c r="C8" s="3">
        <f>D8+F8+H8+J8</f>
        <v>10</v>
      </c>
      <c r="D8" s="4">
        <v>2</v>
      </c>
      <c r="E8" s="7">
        <f t="shared" si="6"/>
        <v>0.2</v>
      </c>
      <c r="F8" s="4">
        <v>5</v>
      </c>
      <c r="G8" s="5">
        <f t="shared" si="1"/>
        <v>0.5</v>
      </c>
      <c r="H8" s="4">
        <v>2</v>
      </c>
      <c r="I8" s="5">
        <f t="shared" si="7"/>
        <v>0.2</v>
      </c>
      <c r="J8" s="4">
        <v>1</v>
      </c>
      <c r="K8" s="5">
        <f t="shared" si="2"/>
        <v>0.1</v>
      </c>
      <c r="L8" s="6">
        <f t="shared" si="3"/>
        <v>3.8</v>
      </c>
      <c r="M8" s="5">
        <f t="shared" si="4"/>
        <v>0.7</v>
      </c>
      <c r="N8" s="5">
        <f t="shared" si="5"/>
        <v>0.9</v>
      </c>
      <c r="O8" s="6">
        <v>14</v>
      </c>
      <c r="P8" t="s">
        <v>70</v>
      </c>
    </row>
    <row r="9" spans="1:19" ht="18.75">
      <c r="A9" s="27" t="s">
        <v>14</v>
      </c>
      <c r="B9" s="3">
        <v>24</v>
      </c>
      <c r="C9" s="3">
        <f t="shared" si="0"/>
        <v>5</v>
      </c>
      <c r="D9" s="4">
        <v>1</v>
      </c>
      <c r="E9" s="7">
        <f t="shared" si="6"/>
        <v>0.2</v>
      </c>
      <c r="F9" s="4">
        <v>1</v>
      </c>
      <c r="G9" s="5">
        <f t="shared" si="1"/>
        <v>0.2</v>
      </c>
      <c r="H9" s="4">
        <v>3</v>
      </c>
      <c r="I9" s="5">
        <f t="shared" si="7"/>
        <v>0.6</v>
      </c>
      <c r="J9" s="4">
        <v>0</v>
      </c>
      <c r="K9" s="5">
        <f t="shared" si="2"/>
        <v>0</v>
      </c>
      <c r="L9" s="6">
        <f t="shared" si="3"/>
        <v>3.6</v>
      </c>
      <c r="M9" s="5">
        <f t="shared" si="4"/>
        <v>0.4</v>
      </c>
      <c r="N9" s="5">
        <f t="shared" si="5"/>
        <v>1</v>
      </c>
      <c r="O9" s="6">
        <v>13</v>
      </c>
    </row>
    <row r="10" spans="1:19" ht="18.75">
      <c r="A10" s="27" t="s">
        <v>15</v>
      </c>
      <c r="B10" s="4">
        <v>15</v>
      </c>
      <c r="C10" s="3">
        <f>D10+F10+H10+J10</f>
        <v>4</v>
      </c>
      <c r="D10" s="4">
        <v>1</v>
      </c>
      <c r="E10" s="7">
        <f t="shared" si="6"/>
        <v>0.25</v>
      </c>
      <c r="F10" s="4">
        <v>1</v>
      </c>
      <c r="G10" s="7">
        <f t="shared" si="1"/>
        <v>0.25</v>
      </c>
      <c r="H10" s="4">
        <v>2</v>
      </c>
      <c r="I10" s="7">
        <f t="shared" si="7"/>
        <v>0.5</v>
      </c>
      <c r="J10" s="4">
        <v>0</v>
      </c>
      <c r="K10" s="7">
        <f t="shared" si="2"/>
        <v>0</v>
      </c>
      <c r="L10" s="8">
        <f t="shared" si="3"/>
        <v>3.75</v>
      </c>
      <c r="M10" s="7">
        <f t="shared" si="4"/>
        <v>0.5</v>
      </c>
      <c r="N10" s="7">
        <f t="shared" si="5"/>
        <v>1</v>
      </c>
      <c r="O10" s="6">
        <v>12</v>
      </c>
      <c r="P10" s="46"/>
      <c r="Q10" s="46"/>
      <c r="R10" s="46"/>
      <c r="S10" s="46"/>
    </row>
    <row r="11" spans="1:19" ht="18.75">
      <c r="A11" s="27" t="s">
        <v>16</v>
      </c>
      <c r="B11" s="3">
        <v>22</v>
      </c>
      <c r="C11" s="3">
        <f t="shared" si="0"/>
        <v>15</v>
      </c>
      <c r="D11" s="4">
        <v>4</v>
      </c>
      <c r="E11" s="7">
        <f t="shared" si="6"/>
        <v>0.26666666666666666</v>
      </c>
      <c r="F11" s="4">
        <v>6</v>
      </c>
      <c r="G11" s="5">
        <f t="shared" si="1"/>
        <v>0.4</v>
      </c>
      <c r="H11" s="4">
        <v>5</v>
      </c>
      <c r="I11" s="5">
        <f t="shared" si="7"/>
        <v>0.33333333333333331</v>
      </c>
      <c r="J11" s="4">
        <v>0</v>
      </c>
      <c r="K11" s="5">
        <f t="shared" si="2"/>
        <v>0</v>
      </c>
      <c r="L11" s="6">
        <f t="shared" si="3"/>
        <v>3.9333333333333331</v>
      </c>
      <c r="M11" s="5">
        <f t="shared" si="4"/>
        <v>0.66666666666666663</v>
      </c>
      <c r="N11" s="5">
        <f t="shared" si="5"/>
        <v>1</v>
      </c>
      <c r="O11" s="6">
        <v>14</v>
      </c>
      <c r="P11" s="46"/>
    </row>
    <row r="12" spans="1:19" ht="18.75">
      <c r="A12" s="9" t="s">
        <v>26</v>
      </c>
      <c r="B12" s="10">
        <f>SUM(B5:B11)</f>
        <v>212</v>
      </c>
      <c r="C12" s="10">
        <f>SUM(C5:C11)</f>
        <v>67</v>
      </c>
      <c r="D12" s="10">
        <f>SUM(D5:D11)</f>
        <v>21</v>
      </c>
      <c r="E12" s="11">
        <f t="shared" si="6"/>
        <v>0.31343283582089554</v>
      </c>
      <c r="F12" s="10">
        <f>SUM(F5:F11)</f>
        <v>27</v>
      </c>
      <c r="G12" s="11">
        <f t="shared" si="1"/>
        <v>0.40298507462686567</v>
      </c>
      <c r="H12" s="10">
        <f>SUM(H5:H11)</f>
        <v>18</v>
      </c>
      <c r="I12" s="11">
        <f t="shared" si="7"/>
        <v>0.26865671641791045</v>
      </c>
      <c r="J12" s="10">
        <f>SUM(J5:J11)</f>
        <v>1</v>
      </c>
      <c r="K12" s="11">
        <f t="shared" si="2"/>
        <v>1.4925373134328358E-2</v>
      </c>
      <c r="L12" s="12">
        <f>AVERAGE(L5:L11)</f>
        <v>3.9444444444444451</v>
      </c>
      <c r="M12" s="11">
        <f t="shared" si="4"/>
        <v>0.71641791044776115</v>
      </c>
      <c r="N12" s="11">
        <f t="shared" si="5"/>
        <v>0.9850746268656716</v>
      </c>
      <c r="O12" s="12">
        <f>AVERAGE(O5:O11)</f>
        <v>13.857142857142858</v>
      </c>
    </row>
    <row r="13" spans="1:19" ht="18.75">
      <c r="A13" s="148" t="s">
        <v>18</v>
      </c>
      <c r="B13" s="149">
        <v>5216</v>
      </c>
      <c r="C13" s="150">
        <v>5152</v>
      </c>
      <c r="D13" s="150">
        <v>1360</v>
      </c>
      <c r="E13" s="151">
        <f t="shared" si="6"/>
        <v>0.2639751552795031</v>
      </c>
      <c r="F13" s="150">
        <v>2298</v>
      </c>
      <c r="G13" s="151">
        <f t="shared" si="1"/>
        <v>0.44604037267080743</v>
      </c>
      <c r="H13" s="150">
        <v>1172</v>
      </c>
      <c r="I13" s="151">
        <f t="shared" si="7"/>
        <v>0.22748447204968944</v>
      </c>
      <c r="J13" s="150">
        <v>322</v>
      </c>
      <c r="K13" s="151">
        <f t="shared" si="2"/>
        <v>6.25E-2</v>
      </c>
      <c r="L13" s="152">
        <v>3.91</v>
      </c>
      <c r="M13" s="151">
        <f>(D13+F13)/C13</f>
        <v>0.71001552795031053</v>
      </c>
      <c r="N13" s="151">
        <f>(C13-J13)/C13</f>
        <v>0.9375</v>
      </c>
      <c r="O13" s="151">
        <v>0.1351</v>
      </c>
    </row>
    <row r="17" spans="1:16" ht="18.75">
      <c r="A17" s="167" t="s">
        <v>0</v>
      </c>
      <c r="B17" s="167"/>
      <c r="C17" s="167"/>
      <c r="D17" s="1">
        <v>43640</v>
      </c>
      <c r="E17" s="2"/>
      <c r="F17" s="2"/>
      <c r="G17" s="2"/>
      <c r="H17" s="2"/>
      <c r="I17" s="1"/>
    </row>
    <row r="19" spans="1:16" ht="15.75">
      <c r="A19" s="164" t="s">
        <v>1</v>
      </c>
      <c r="B19" s="168" t="s">
        <v>2</v>
      </c>
      <c r="C19" s="170" t="s">
        <v>3</v>
      </c>
      <c r="D19" s="165">
        <v>5</v>
      </c>
      <c r="E19" s="165"/>
      <c r="F19" s="165">
        <v>4</v>
      </c>
      <c r="G19" s="165"/>
      <c r="H19" s="165">
        <v>3</v>
      </c>
      <c r="I19" s="165"/>
      <c r="J19" s="165">
        <v>2</v>
      </c>
      <c r="K19" s="165"/>
      <c r="L19" s="166" t="s">
        <v>4</v>
      </c>
      <c r="M19" s="166" t="s">
        <v>5</v>
      </c>
      <c r="N19" s="166" t="s">
        <v>6</v>
      </c>
      <c r="O19" s="171" t="s">
        <v>7</v>
      </c>
    </row>
    <row r="20" spans="1:16" ht="15.75">
      <c r="A20" s="164"/>
      <c r="B20" s="169"/>
      <c r="C20" s="170"/>
      <c r="D20" s="45" t="s">
        <v>8</v>
      </c>
      <c r="E20" s="45" t="s">
        <v>9</v>
      </c>
      <c r="F20" s="45" t="s">
        <v>8</v>
      </c>
      <c r="G20" s="45" t="s">
        <v>9</v>
      </c>
      <c r="H20" s="45" t="s">
        <v>8</v>
      </c>
      <c r="I20" s="45" t="s">
        <v>9</v>
      </c>
      <c r="J20" s="45" t="s">
        <v>8</v>
      </c>
      <c r="K20" s="45" t="s">
        <v>9</v>
      </c>
      <c r="L20" s="166"/>
      <c r="M20" s="166"/>
      <c r="N20" s="166"/>
      <c r="O20" s="171"/>
    </row>
    <row r="21" spans="1:16" ht="18.75">
      <c r="A21" s="27" t="s">
        <v>10</v>
      </c>
      <c r="B21" s="3">
        <v>47</v>
      </c>
      <c r="C21" s="160">
        <f t="shared" ref="C21:C27" si="8">D21+F21+H21+J21</f>
        <v>0</v>
      </c>
      <c r="D21" s="160"/>
      <c r="E21" s="161" t="e">
        <f>D21/$C21</f>
        <v>#DIV/0!</v>
      </c>
      <c r="F21" s="160"/>
      <c r="G21" s="161" t="e">
        <f>F21/$C21</f>
        <v>#DIV/0!</v>
      </c>
      <c r="H21" s="160"/>
      <c r="I21" s="161" t="e">
        <f>H21/$C21</f>
        <v>#DIV/0!</v>
      </c>
      <c r="J21" s="160"/>
      <c r="K21" s="161" t="e">
        <f>J21/$C21</f>
        <v>#DIV/0!</v>
      </c>
      <c r="L21" s="162" t="e">
        <f xml:space="preserve"> (D21*5+F21*4+H21*3+J21*2)/C21</f>
        <v>#DIV/0!</v>
      </c>
      <c r="M21" s="161" t="e">
        <f>(D21+F21)/C21</f>
        <v>#DIV/0!</v>
      </c>
      <c r="N21" s="161" t="e">
        <f>(C21-J21)/C21</f>
        <v>#DIV/0!</v>
      </c>
      <c r="O21" s="162"/>
    </row>
    <row r="22" spans="1:16" ht="18.75">
      <c r="A22" s="27" t="s">
        <v>11</v>
      </c>
      <c r="B22" s="3">
        <v>39</v>
      </c>
      <c r="C22" s="3">
        <f t="shared" si="8"/>
        <v>1</v>
      </c>
      <c r="D22" s="4">
        <v>0</v>
      </c>
      <c r="E22" s="5">
        <f>D22/$C22</f>
        <v>0</v>
      </c>
      <c r="F22" s="4">
        <v>0</v>
      </c>
      <c r="G22" s="5">
        <f t="shared" ref="G22:G28" si="9">F22/$C22</f>
        <v>0</v>
      </c>
      <c r="H22" s="4">
        <v>1</v>
      </c>
      <c r="I22" s="5">
        <f>H22/$C22</f>
        <v>1</v>
      </c>
      <c r="J22" s="4">
        <v>0</v>
      </c>
      <c r="K22" s="5">
        <f t="shared" ref="K22:K28" si="10">J22/$C22</f>
        <v>0</v>
      </c>
      <c r="L22" s="6">
        <f t="shared" ref="L22:L27" si="11" xml:space="preserve"> (D22*5+F22*4+H22*3+J22*2)/C22</f>
        <v>3</v>
      </c>
      <c r="M22" s="5">
        <f t="shared" ref="M22:M28" si="12">(D22+F22)/C22</f>
        <v>0</v>
      </c>
      <c r="N22" s="5">
        <f t="shared" ref="N22:N28" si="13">(C22-J22)/C22</f>
        <v>1</v>
      </c>
      <c r="O22" s="6">
        <v>10</v>
      </c>
    </row>
    <row r="23" spans="1:16" ht="18.75">
      <c r="A23" s="27" t="s">
        <v>12</v>
      </c>
      <c r="B23" s="3">
        <v>20</v>
      </c>
      <c r="C23" s="3">
        <f t="shared" si="8"/>
        <v>3</v>
      </c>
      <c r="D23" s="4">
        <v>0</v>
      </c>
      <c r="E23" s="7">
        <f t="shared" ref="E23:E28" si="14">D23/$C23</f>
        <v>0</v>
      </c>
      <c r="F23" s="4">
        <v>2</v>
      </c>
      <c r="G23" s="5">
        <f t="shared" si="9"/>
        <v>0.66666666666666663</v>
      </c>
      <c r="H23" s="4">
        <v>1</v>
      </c>
      <c r="I23" s="5">
        <f t="shared" ref="I23:I28" si="15">H23/$C23</f>
        <v>0.33333333333333331</v>
      </c>
      <c r="J23" s="4">
        <v>0</v>
      </c>
      <c r="K23" s="5">
        <f t="shared" si="10"/>
        <v>0</v>
      </c>
      <c r="L23" s="6">
        <f t="shared" si="11"/>
        <v>3.6666666666666665</v>
      </c>
      <c r="M23" s="5">
        <f t="shared" si="12"/>
        <v>0.66666666666666663</v>
      </c>
      <c r="N23" s="5">
        <f t="shared" si="13"/>
        <v>1</v>
      </c>
      <c r="O23" s="6">
        <v>12</v>
      </c>
    </row>
    <row r="24" spans="1:16" ht="18.75">
      <c r="A24" s="27" t="s">
        <v>13</v>
      </c>
      <c r="B24" s="3">
        <v>45</v>
      </c>
      <c r="C24" s="3">
        <f t="shared" si="8"/>
        <v>3</v>
      </c>
      <c r="D24" s="4">
        <v>0</v>
      </c>
      <c r="E24" s="7">
        <f t="shared" si="14"/>
        <v>0</v>
      </c>
      <c r="F24" s="4">
        <v>2</v>
      </c>
      <c r="G24" s="5">
        <f t="shared" si="9"/>
        <v>0.66666666666666663</v>
      </c>
      <c r="H24" s="4">
        <v>0</v>
      </c>
      <c r="I24" s="5">
        <f t="shared" si="15"/>
        <v>0</v>
      </c>
      <c r="J24" s="4">
        <v>1</v>
      </c>
      <c r="K24" s="5">
        <f t="shared" si="10"/>
        <v>0.33333333333333331</v>
      </c>
      <c r="L24" s="6">
        <f t="shared" si="11"/>
        <v>3.3333333333333335</v>
      </c>
      <c r="M24" s="5">
        <f t="shared" si="12"/>
        <v>0.66666666666666663</v>
      </c>
      <c r="N24" s="5">
        <f t="shared" si="13"/>
        <v>0.66666666666666663</v>
      </c>
      <c r="O24" s="6">
        <v>11</v>
      </c>
      <c r="P24" t="s">
        <v>70</v>
      </c>
    </row>
    <row r="25" spans="1:16" ht="18.75">
      <c r="A25" s="27" t="s">
        <v>14</v>
      </c>
      <c r="B25" s="3">
        <v>24</v>
      </c>
      <c r="C25" s="3">
        <f t="shared" si="8"/>
        <v>5</v>
      </c>
      <c r="D25" s="4">
        <v>0</v>
      </c>
      <c r="E25" s="7">
        <f t="shared" si="14"/>
        <v>0</v>
      </c>
      <c r="F25" s="4">
        <v>2</v>
      </c>
      <c r="G25" s="5">
        <f t="shared" si="9"/>
        <v>0.4</v>
      </c>
      <c r="H25" s="4">
        <v>3</v>
      </c>
      <c r="I25" s="5">
        <f t="shared" si="15"/>
        <v>0.6</v>
      </c>
      <c r="J25" s="4">
        <v>0</v>
      </c>
      <c r="K25" s="5">
        <f t="shared" si="10"/>
        <v>0</v>
      </c>
      <c r="L25" s="6">
        <f t="shared" si="11"/>
        <v>3.4</v>
      </c>
      <c r="M25" s="5">
        <f t="shared" si="12"/>
        <v>0.4</v>
      </c>
      <c r="N25" s="5">
        <f t="shared" si="13"/>
        <v>1</v>
      </c>
      <c r="O25" s="6">
        <v>10</v>
      </c>
    </row>
    <row r="26" spans="1:16" ht="18.75">
      <c r="A26" s="27" t="s">
        <v>15</v>
      </c>
      <c r="B26" s="4">
        <v>15</v>
      </c>
      <c r="C26" s="160">
        <f t="shared" si="8"/>
        <v>0</v>
      </c>
      <c r="D26" s="160"/>
      <c r="E26" s="161" t="e">
        <f t="shared" si="14"/>
        <v>#DIV/0!</v>
      </c>
      <c r="F26" s="160"/>
      <c r="G26" s="161" t="e">
        <f t="shared" si="9"/>
        <v>#DIV/0!</v>
      </c>
      <c r="H26" s="160"/>
      <c r="I26" s="161" t="e">
        <f t="shared" si="15"/>
        <v>#DIV/0!</v>
      </c>
      <c r="J26" s="160"/>
      <c r="K26" s="161" t="e">
        <f t="shared" si="10"/>
        <v>#DIV/0!</v>
      </c>
      <c r="L26" s="162" t="e">
        <f t="shared" si="11"/>
        <v>#DIV/0!</v>
      </c>
      <c r="M26" s="161" t="e">
        <f t="shared" si="12"/>
        <v>#DIV/0!</v>
      </c>
      <c r="N26" s="161" t="e">
        <f t="shared" si="13"/>
        <v>#DIV/0!</v>
      </c>
      <c r="O26" s="162"/>
      <c r="P26" s="46"/>
    </row>
    <row r="27" spans="1:16" ht="18.75">
      <c r="A27" s="27" t="s">
        <v>16</v>
      </c>
      <c r="B27" s="3">
        <v>22</v>
      </c>
      <c r="C27" s="160">
        <f t="shared" si="8"/>
        <v>0</v>
      </c>
      <c r="D27" s="160"/>
      <c r="E27" s="161" t="e">
        <f t="shared" si="14"/>
        <v>#DIV/0!</v>
      </c>
      <c r="F27" s="160"/>
      <c r="G27" s="161" t="e">
        <f t="shared" si="9"/>
        <v>#DIV/0!</v>
      </c>
      <c r="H27" s="160"/>
      <c r="I27" s="161" t="e">
        <f t="shared" si="15"/>
        <v>#DIV/0!</v>
      </c>
      <c r="J27" s="160"/>
      <c r="K27" s="161" t="e">
        <f t="shared" si="10"/>
        <v>#DIV/0!</v>
      </c>
      <c r="L27" s="162" t="e">
        <f t="shared" si="11"/>
        <v>#DIV/0!</v>
      </c>
      <c r="M27" s="161" t="e">
        <f t="shared" si="12"/>
        <v>#DIV/0!</v>
      </c>
      <c r="N27" s="161" t="e">
        <f t="shared" si="13"/>
        <v>#DIV/0!</v>
      </c>
      <c r="O27" s="162"/>
      <c r="P27" s="46"/>
    </row>
    <row r="28" spans="1:16" ht="18.75">
      <c r="A28" s="9" t="s">
        <v>26</v>
      </c>
      <c r="B28" s="10">
        <f>SUM(B21:B27)</f>
        <v>212</v>
      </c>
      <c r="C28" s="10">
        <f>SUM(C21:C27)</f>
        <v>12</v>
      </c>
      <c r="D28" s="10">
        <f>SUM(D21:D27)</f>
        <v>0</v>
      </c>
      <c r="E28" s="11">
        <f t="shared" si="14"/>
        <v>0</v>
      </c>
      <c r="F28" s="10">
        <f>SUM(F21:F27)</f>
        <v>6</v>
      </c>
      <c r="G28" s="11">
        <f t="shared" si="9"/>
        <v>0.5</v>
      </c>
      <c r="H28" s="10">
        <f>SUM(H21:H27)</f>
        <v>5</v>
      </c>
      <c r="I28" s="11">
        <f t="shared" si="15"/>
        <v>0.41666666666666669</v>
      </c>
      <c r="J28" s="10">
        <f>SUM(J21:J27)</f>
        <v>1</v>
      </c>
      <c r="K28" s="11">
        <f t="shared" si="10"/>
        <v>8.3333333333333329E-2</v>
      </c>
      <c r="L28" s="12" t="e">
        <f>AVERAGE(L21:L27)</f>
        <v>#DIV/0!</v>
      </c>
      <c r="M28" s="11">
        <f t="shared" si="12"/>
        <v>0.5</v>
      </c>
      <c r="N28" s="11">
        <f t="shared" si="13"/>
        <v>0.91666666666666663</v>
      </c>
      <c r="O28" s="12">
        <f>AVERAGE(O21:O27)</f>
        <v>10.75</v>
      </c>
    </row>
    <row r="29" spans="1:16" ht="18.75">
      <c r="A29" s="148" t="s">
        <v>18</v>
      </c>
      <c r="B29" s="149"/>
      <c r="C29" s="150"/>
      <c r="D29" s="150"/>
      <c r="E29" s="151"/>
      <c r="F29" s="150"/>
      <c r="G29" s="151"/>
      <c r="H29" s="150"/>
      <c r="I29" s="151"/>
      <c r="J29" s="150"/>
      <c r="K29" s="151"/>
      <c r="L29" s="152"/>
      <c r="M29" s="151"/>
      <c r="N29" s="151"/>
      <c r="O29" s="151"/>
    </row>
    <row r="33" spans="1:16" ht="18.75">
      <c r="A33" s="167" t="s">
        <v>0</v>
      </c>
      <c r="B33" s="167"/>
      <c r="C33" s="167"/>
      <c r="D33" s="1" t="s">
        <v>94</v>
      </c>
      <c r="E33" s="2"/>
      <c r="F33" s="2"/>
      <c r="G33" s="2"/>
      <c r="H33" s="2"/>
      <c r="I33" s="1"/>
    </row>
    <row r="35" spans="1:16" ht="15.75">
      <c r="A35" s="164" t="s">
        <v>1</v>
      </c>
      <c r="B35" s="168" t="s">
        <v>2</v>
      </c>
      <c r="C35" s="170" t="s">
        <v>3</v>
      </c>
      <c r="D35" s="165">
        <v>5</v>
      </c>
      <c r="E35" s="165"/>
      <c r="F35" s="165">
        <v>4</v>
      </c>
      <c r="G35" s="165"/>
      <c r="H35" s="165">
        <v>3</v>
      </c>
      <c r="I35" s="165"/>
      <c r="J35" s="165">
        <v>2</v>
      </c>
      <c r="K35" s="165"/>
      <c r="L35" s="166" t="s">
        <v>4</v>
      </c>
      <c r="M35" s="166" t="s">
        <v>5</v>
      </c>
      <c r="N35" s="166" t="s">
        <v>6</v>
      </c>
      <c r="O35" s="171" t="s">
        <v>7</v>
      </c>
    </row>
    <row r="36" spans="1:16" ht="15.75">
      <c r="A36" s="164"/>
      <c r="B36" s="169"/>
      <c r="C36" s="170"/>
      <c r="D36" s="45" t="s">
        <v>8</v>
      </c>
      <c r="E36" s="45" t="s">
        <v>9</v>
      </c>
      <c r="F36" s="45" t="s">
        <v>8</v>
      </c>
      <c r="G36" s="45" t="s">
        <v>9</v>
      </c>
      <c r="H36" s="45" t="s">
        <v>8</v>
      </c>
      <c r="I36" s="45" t="s">
        <v>9</v>
      </c>
      <c r="J36" s="45" t="s">
        <v>8</v>
      </c>
      <c r="K36" s="45" t="s">
        <v>9</v>
      </c>
      <c r="L36" s="166"/>
      <c r="M36" s="166"/>
      <c r="N36" s="166"/>
      <c r="O36" s="171"/>
    </row>
    <row r="37" spans="1:16" ht="18.75">
      <c r="A37" s="27" t="s">
        <v>10</v>
      </c>
      <c r="B37" s="3">
        <v>47</v>
      </c>
      <c r="C37" s="3">
        <f t="shared" ref="C37:C43" si="16">D37+F37+H37+J37</f>
        <v>12</v>
      </c>
      <c r="D37" s="4">
        <v>8</v>
      </c>
      <c r="E37" s="5">
        <f>D37/$C37</f>
        <v>0.66666666666666663</v>
      </c>
      <c r="F37" s="3">
        <v>4</v>
      </c>
      <c r="G37" s="5">
        <f>F37/$C37</f>
        <v>0.33333333333333331</v>
      </c>
      <c r="H37" s="3">
        <v>0</v>
      </c>
      <c r="I37" s="5">
        <f>H37/$C37</f>
        <v>0</v>
      </c>
      <c r="J37" s="3">
        <v>0</v>
      </c>
      <c r="K37" s="5">
        <f>J37/$C37</f>
        <v>0</v>
      </c>
      <c r="L37" s="6">
        <f xml:space="preserve"> (D37*5+F37*4+H37*3+J37*2)/C37</f>
        <v>4.666666666666667</v>
      </c>
      <c r="M37" s="5">
        <f>(D37+F37)/C37</f>
        <v>1</v>
      </c>
      <c r="N37" s="5">
        <f>(C37-J37)/C37</f>
        <v>1</v>
      </c>
      <c r="O37" s="6">
        <v>17</v>
      </c>
    </row>
    <row r="38" spans="1:16" ht="18.75">
      <c r="A38" s="27" t="s">
        <v>11</v>
      </c>
      <c r="B38" s="3">
        <v>39</v>
      </c>
      <c r="C38" s="3">
        <f t="shared" si="16"/>
        <v>13</v>
      </c>
      <c r="D38" s="4">
        <v>3</v>
      </c>
      <c r="E38" s="5">
        <f>D38/$C38</f>
        <v>0.23076923076923078</v>
      </c>
      <c r="F38" s="4">
        <v>7</v>
      </c>
      <c r="G38" s="5">
        <f t="shared" ref="G38:G44" si="17">F38/$C38</f>
        <v>0.53846153846153844</v>
      </c>
      <c r="H38" s="4">
        <v>3</v>
      </c>
      <c r="I38" s="5">
        <f>H38/$C38</f>
        <v>0.23076923076923078</v>
      </c>
      <c r="J38" s="4">
        <v>0</v>
      </c>
      <c r="K38" s="5">
        <f t="shared" ref="K38:K44" si="18">J38/$C38</f>
        <v>0</v>
      </c>
      <c r="L38" s="6">
        <f t="shared" ref="L38:L43" si="19" xml:space="preserve"> (D38*5+F38*4+H38*3+J38*2)/C38</f>
        <v>4</v>
      </c>
      <c r="M38" s="5">
        <f t="shared" ref="M38:M44" si="20">(D38+F38)/C38</f>
        <v>0.76923076923076927</v>
      </c>
      <c r="N38" s="5">
        <f t="shared" ref="N38:N44" si="21">(C38-J38)/C38</f>
        <v>1</v>
      </c>
      <c r="O38" s="6">
        <v>15</v>
      </c>
    </row>
    <row r="39" spans="1:16" ht="18.75">
      <c r="A39" s="27" t="s">
        <v>12</v>
      </c>
      <c r="B39" s="3">
        <v>20</v>
      </c>
      <c r="C39" s="3">
        <f t="shared" si="16"/>
        <v>12</v>
      </c>
      <c r="D39" s="4">
        <v>2</v>
      </c>
      <c r="E39" s="7">
        <f t="shared" ref="E39:E44" si="22">D39/$C39</f>
        <v>0.16666666666666666</v>
      </c>
      <c r="F39" s="4">
        <v>5</v>
      </c>
      <c r="G39" s="5">
        <f t="shared" si="17"/>
        <v>0.41666666666666669</v>
      </c>
      <c r="H39" s="4">
        <v>5</v>
      </c>
      <c r="I39" s="5">
        <f t="shared" ref="I39:I44" si="23">H39/$C39</f>
        <v>0.41666666666666669</v>
      </c>
      <c r="J39" s="4">
        <v>0</v>
      </c>
      <c r="K39" s="5">
        <f t="shared" si="18"/>
        <v>0</v>
      </c>
      <c r="L39" s="6">
        <f t="shared" si="19"/>
        <v>3.75</v>
      </c>
      <c r="M39" s="5">
        <f t="shared" si="20"/>
        <v>0.58333333333333337</v>
      </c>
      <c r="N39" s="5">
        <f t="shared" si="21"/>
        <v>1</v>
      </c>
      <c r="O39" s="6">
        <v>12</v>
      </c>
    </row>
    <row r="40" spans="1:16" ht="18.75">
      <c r="A40" s="27" t="s">
        <v>13</v>
      </c>
      <c r="B40" s="3">
        <v>45</v>
      </c>
      <c r="C40" s="3">
        <f t="shared" si="16"/>
        <v>12</v>
      </c>
      <c r="D40" s="4">
        <v>2</v>
      </c>
      <c r="E40" s="7">
        <f t="shared" si="22"/>
        <v>0.16666666666666666</v>
      </c>
      <c r="F40" s="4">
        <v>7</v>
      </c>
      <c r="G40" s="5">
        <f t="shared" si="17"/>
        <v>0.58333333333333337</v>
      </c>
      <c r="H40" s="4">
        <v>2</v>
      </c>
      <c r="I40" s="5">
        <f t="shared" si="23"/>
        <v>0.16666666666666666</v>
      </c>
      <c r="J40" s="4">
        <v>1</v>
      </c>
      <c r="K40" s="5">
        <f t="shared" si="18"/>
        <v>8.3333333333333329E-2</v>
      </c>
      <c r="L40" s="6">
        <f t="shared" si="19"/>
        <v>3.8333333333333335</v>
      </c>
      <c r="M40" s="5">
        <f t="shared" si="20"/>
        <v>0.75</v>
      </c>
      <c r="N40" s="5">
        <f t="shared" si="21"/>
        <v>0.91666666666666663</v>
      </c>
      <c r="O40" s="6">
        <v>14</v>
      </c>
      <c r="P40" t="s">
        <v>70</v>
      </c>
    </row>
    <row r="41" spans="1:16" ht="18.75">
      <c r="A41" s="27" t="s">
        <v>14</v>
      </c>
      <c r="B41" s="3">
        <v>24</v>
      </c>
      <c r="C41" s="3">
        <f t="shared" si="16"/>
        <v>10</v>
      </c>
      <c r="D41" s="4">
        <v>1</v>
      </c>
      <c r="E41" s="7">
        <f t="shared" si="22"/>
        <v>0.1</v>
      </c>
      <c r="F41" s="4">
        <v>3</v>
      </c>
      <c r="G41" s="5">
        <f t="shared" si="17"/>
        <v>0.3</v>
      </c>
      <c r="H41" s="4">
        <v>6</v>
      </c>
      <c r="I41" s="5">
        <f t="shared" si="23"/>
        <v>0.6</v>
      </c>
      <c r="J41" s="4">
        <v>0</v>
      </c>
      <c r="K41" s="5">
        <f t="shared" si="18"/>
        <v>0</v>
      </c>
      <c r="L41" s="6">
        <f t="shared" si="19"/>
        <v>3.5</v>
      </c>
      <c r="M41" s="5">
        <f t="shared" si="20"/>
        <v>0.4</v>
      </c>
      <c r="N41" s="5">
        <f t="shared" si="21"/>
        <v>1</v>
      </c>
      <c r="O41" s="6">
        <v>13</v>
      </c>
    </row>
    <row r="42" spans="1:16" ht="18.75">
      <c r="A42" s="27" t="s">
        <v>15</v>
      </c>
      <c r="B42" s="4">
        <v>15</v>
      </c>
      <c r="C42" s="3">
        <f t="shared" si="16"/>
        <v>4</v>
      </c>
      <c r="D42" s="4">
        <v>1</v>
      </c>
      <c r="E42" s="7">
        <f t="shared" si="22"/>
        <v>0.25</v>
      </c>
      <c r="F42" s="4">
        <v>1</v>
      </c>
      <c r="G42" s="7">
        <f t="shared" si="17"/>
        <v>0.25</v>
      </c>
      <c r="H42" s="4">
        <v>2</v>
      </c>
      <c r="I42" s="7">
        <f t="shared" si="23"/>
        <v>0.5</v>
      </c>
      <c r="J42" s="4">
        <v>0</v>
      </c>
      <c r="K42" s="7">
        <f t="shared" si="18"/>
        <v>0</v>
      </c>
      <c r="L42" s="8">
        <f t="shared" si="19"/>
        <v>3.75</v>
      </c>
      <c r="M42" s="7">
        <f t="shared" si="20"/>
        <v>0.5</v>
      </c>
      <c r="N42" s="7">
        <f t="shared" si="21"/>
        <v>1</v>
      </c>
      <c r="O42" s="6">
        <v>12</v>
      </c>
      <c r="P42" s="46"/>
    </row>
    <row r="43" spans="1:16" ht="18.75">
      <c r="A43" s="27" t="s">
        <v>16</v>
      </c>
      <c r="B43" s="3">
        <v>22</v>
      </c>
      <c r="C43" s="3">
        <f t="shared" si="16"/>
        <v>15</v>
      </c>
      <c r="D43" s="4">
        <v>4</v>
      </c>
      <c r="E43" s="7">
        <f t="shared" si="22"/>
        <v>0.26666666666666666</v>
      </c>
      <c r="F43" s="4">
        <v>6</v>
      </c>
      <c r="G43" s="5">
        <f t="shared" si="17"/>
        <v>0.4</v>
      </c>
      <c r="H43" s="4">
        <v>5</v>
      </c>
      <c r="I43" s="5">
        <f t="shared" si="23"/>
        <v>0.33333333333333331</v>
      </c>
      <c r="J43" s="4">
        <v>0</v>
      </c>
      <c r="K43" s="5">
        <f t="shared" si="18"/>
        <v>0</v>
      </c>
      <c r="L43" s="6">
        <f t="shared" si="19"/>
        <v>3.9333333333333331</v>
      </c>
      <c r="M43" s="5">
        <f t="shared" si="20"/>
        <v>0.66666666666666663</v>
      </c>
      <c r="N43" s="5">
        <f t="shared" si="21"/>
        <v>1</v>
      </c>
      <c r="O43" s="6">
        <v>14</v>
      </c>
      <c r="P43" s="46"/>
    </row>
    <row r="44" spans="1:16" ht="18.75">
      <c r="A44" s="9" t="s">
        <v>26</v>
      </c>
      <c r="B44" s="10">
        <f>SUM(B37:B43)</f>
        <v>212</v>
      </c>
      <c r="C44" s="10">
        <f>SUM(C37:C43)</f>
        <v>78</v>
      </c>
      <c r="D44" s="10">
        <f>SUM(D37:D43)</f>
        <v>21</v>
      </c>
      <c r="E44" s="11">
        <f t="shared" si="22"/>
        <v>0.26923076923076922</v>
      </c>
      <c r="F44" s="10">
        <v>33</v>
      </c>
      <c r="G44" s="11">
        <f t="shared" si="17"/>
        <v>0.42307692307692307</v>
      </c>
      <c r="H44" s="10">
        <v>23</v>
      </c>
      <c r="I44" s="11">
        <f t="shared" si="23"/>
        <v>0.29487179487179488</v>
      </c>
      <c r="J44" s="10">
        <f>SUM(J37:J43)</f>
        <v>1</v>
      </c>
      <c r="K44" s="11">
        <f t="shared" si="18"/>
        <v>1.282051282051282E-2</v>
      </c>
      <c r="L44" s="12">
        <f>AVERAGE(L37:L43)</f>
        <v>3.9190476190476189</v>
      </c>
      <c r="M44" s="11">
        <f t="shared" si="20"/>
        <v>0.69230769230769229</v>
      </c>
      <c r="N44" s="11">
        <f t="shared" si="21"/>
        <v>0.98717948717948723</v>
      </c>
      <c r="O44" s="12">
        <f>AVERAGE(O37:O43)</f>
        <v>13.857142857142858</v>
      </c>
    </row>
    <row r="45" spans="1:16" ht="18.75">
      <c r="A45" s="148" t="s">
        <v>18</v>
      </c>
      <c r="B45" s="149"/>
      <c r="C45" s="150"/>
      <c r="D45" s="150"/>
      <c r="E45" s="151"/>
      <c r="F45" s="150"/>
      <c r="G45" s="151"/>
      <c r="H45" s="150"/>
      <c r="I45" s="151"/>
      <c r="J45" s="150"/>
      <c r="K45" s="151"/>
      <c r="L45" s="152"/>
      <c r="M45" s="151"/>
      <c r="N45" s="151"/>
      <c r="O45" s="151"/>
    </row>
  </sheetData>
  <mergeCells count="36">
    <mergeCell ref="O3:O4"/>
    <mergeCell ref="D3:E3"/>
    <mergeCell ref="L19:L20"/>
    <mergeCell ref="N3:N4"/>
    <mergeCell ref="H3:I3"/>
    <mergeCell ref="M3:M4"/>
    <mergeCell ref="D19:E19"/>
    <mergeCell ref="F19:G19"/>
    <mergeCell ref="H19:I19"/>
    <mergeCell ref="O19:O20"/>
    <mergeCell ref="N19:N20"/>
    <mergeCell ref="A33:C33"/>
    <mergeCell ref="O35:O36"/>
    <mergeCell ref="D35:E35"/>
    <mergeCell ref="F35:G35"/>
    <mergeCell ref="H35:I35"/>
    <mergeCell ref="M19:M20"/>
    <mergeCell ref="A19:A20"/>
    <mergeCell ref="B19:B20"/>
    <mergeCell ref="M35:M36"/>
    <mergeCell ref="L35:L36"/>
    <mergeCell ref="N35:N36"/>
    <mergeCell ref="J19:K19"/>
    <mergeCell ref="B35:B36"/>
    <mergeCell ref="C35:C36"/>
    <mergeCell ref="C19:C20"/>
    <mergeCell ref="A35:A36"/>
    <mergeCell ref="J3:K3"/>
    <mergeCell ref="L3:L4"/>
    <mergeCell ref="A1:C1"/>
    <mergeCell ref="A3:A4"/>
    <mergeCell ref="B3:B4"/>
    <mergeCell ref="C3:C4"/>
    <mergeCell ref="F3:G3"/>
    <mergeCell ref="J35:K35"/>
    <mergeCell ref="A17:C17"/>
  </mergeCells>
  <phoneticPr fontId="11" type="noConversion"/>
  <pageMargins left="0.7" right="0.7" top="0.75" bottom="0.75" header="0.3" footer="0.3"/>
  <pageSetup paperSize="9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2:Q27"/>
  <sheetViews>
    <sheetView workbookViewId="0">
      <selection activeCell="H12" sqref="H12"/>
    </sheetView>
  </sheetViews>
  <sheetFormatPr defaultRowHeight="15"/>
  <cols>
    <col min="1" max="1" width="16.7109375" customWidth="1"/>
    <col min="2" max="2" width="10.140625" customWidth="1"/>
    <col min="3" max="3" width="12.85546875" customWidth="1"/>
    <col min="4" max="4" width="11.140625" customWidth="1"/>
    <col min="8" max="8" width="11.28515625" customWidth="1"/>
    <col min="9" max="9" width="10.85546875" customWidth="1"/>
    <col min="10" max="10" width="15.85546875" style="82" customWidth="1"/>
    <col min="11" max="13" width="9.140625" style="82"/>
    <col min="14" max="14" width="14.42578125" style="82" customWidth="1"/>
    <col min="15" max="17" width="9.140625" style="82"/>
  </cols>
  <sheetData>
    <row r="2" spans="1:17" ht="15.75">
      <c r="A2" s="163" t="s">
        <v>34</v>
      </c>
      <c r="B2" s="163"/>
      <c r="C2" s="163"/>
      <c r="D2" s="60">
        <v>43614</v>
      </c>
      <c r="E2" s="48"/>
      <c r="F2" s="48"/>
      <c r="G2" s="48"/>
    </row>
    <row r="3" spans="1:17" ht="15.75">
      <c r="A3" s="143" t="s">
        <v>22</v>
      </c>
      <c r="B3" s="143"/>
      <c r="C3" s="143">
        <v>27</v>
      </c>
      <c r="D3" s="25"/>
      <c r="E3" s="25"/>
      <c r="F3" s="25"/>
      <c r="G3" s="25"/>
    </row>
    <row r="4" spans="1:17" ht="47.25">
      <c r="A4" s="26" t="s">
        <v>1</v>
      </c>
      <c r="B4" s="26" t="s">
        <v>2</v>
      </c>
      <c r="C4" s="26" t="s">
        <v>35</v>
      </c>
      <c r="D4" s="26" t="s">
        <v>36</v>
      </c>
      <c r="E4" s="26" t="s">
        <v>37</v>
      </c>
      <c r="F4" s="26" t="s">
        <v>23</v>
      </c>
      <c r="G4" s="26" t="s">
        <v>24</v>
      </c>
      <c r="H4" s="26" t="s">
        <v>38</v>
      </c>
    </row>
    <row r="5" spans="1:17" ht="18.75">
      <c r="A5" s="27" t="s">
        <v>25</v>
      </c>
      <c r="B5" s="27">
        <v>47</v>
      </c>
      <c r="C5" s="27">
        <v>35</v>
      </c>
      <c r="D5" s="27">
        <v>35</v>
      </c>
      <c r="E5" s="49">
        <f t="shared" ref="E5:E15" si="0">D5/C5</f>
        <v>1</v>
      </c>
      <c r="F5" s="28">
        <v>82</v>
      </c>
      <c r="G5" s="27">
        <v>39</v>
      </c>
      <c r="H5" s="30">
        <v>60</v>
      </c>
      <c r="N5" s="70" t="s">
        <v>1</v>
      </c>
      <c r="O5" s="71">
        <v>27</v>
      </c>
      <c r="P5" s="71" t="s">
        <v>43</v>
      </c>
      <c r="Q5" s="71" t="s">
        <v>44</v>
      </c>
    </row>
    <row r="6" spans="1:17" ht="18.75">
      <c r="A6" s="27" t="s">
        <v>11</v>
      </c>
      <c r="B6" s="27">
        <v>39</v>
      </c>
      <c r="C6" s="27">
        <v>27</v>
      </c>
      <c r="D6" s="27">
        <v>26</v>
      </c>
      <c r="E6" s="49">
        <f t="shared" si="0"/>
        <v>0.96296296296296291</v>
      </c>
      <c r="F6" s="27">
        <v>84</v>
      </c>
      <c r="G6" s="27">
        <v>18</v>
      </c>
      <c r="H6" s="50">
        <v>49</v>
      </c>
      <c r="N6" s="27" t="s">
        <v>25</v>
      </c>
      <c r="O6" s="67">
        <v>0</v>
      </c>
      <c r="P6" s="67">
        <v>17</v>
      </c>
      <c r="Q6" s="67">
        <v>1</v>
      </c>
    </row>
    <row r="7" spans="1:17" ht="18.75">
      <c r="A7" s="27" t="s">
        <v>12</v>
      </c>
      <c r="B7" s="27">
        <v>20</v>
      </c>
      <c r="C7" s="27">
        <v>11</v>
      </c>
      <c r="D7" s="27">
        <v>8</v>
      </c>
      <c r="E7" s="49">
        <f t="shared" si="0"/>
        <v>0.72727272727272729</v>
      </c>
      <c r="F7" s="27">
        <v>70</v>
      </c>
      <c r="G7" s="28">
        <v>18</v>
      </c>
      <c r="H7" s="50">
        <v>40</v>
      </c>
      <c r="N7" s="27" t="s">
        <v>11</v>
      </c>
      <c r="O7" s="67">
        <v>1</v>
      </c>
      <c r="P7" s="67">
        <v>4</v>
      </c>
      <c r="Q7" s="67">
        <v>3</v>
      </c>
    </row>
    <row r="8" spans="1:17" ht="18.75">
      <c r="A8" s="27" t="s">
        <v>13</v>
      </c>
      <c r="B8" s="27">
        <v>45</v>
      </c>
      <c r="C8" s="27">
        <v>35</v>
      </c>
      <c r="D8" s="27">
        <v>33</v>
      </c>
      <c r="E8" s="49">
        <f t="shared" si="0"/>
        <v>0.94285714285714284</v>
      </c>
      <c r="F8" s="28">
        <v>84</v>
      </c>
      <c r="G8" s="27">
        <v>14</v>
      </c>
      <c r="H8" s="50">
        <v>53</v>
      </c>
      <c r="N8" s="27" t="s">
        <v>12</v>
      </c>
      <c r="O8" s="67">
        <v>0</v>
      </c>
      <c r="P8" s="67">
        <v>1</v>
      </c>
      <c r="Q8" s="67">
        <v>0</v>
      </c>
    </row>
    <row r="9" spans="1:17" ht="18.75">
      <c r="A9" s="27" t="s">
        <v>14</v>
      </c>
      <c r="B9" s="27">
        <v>25</v>
      </c>
      <c r="C9" s="27">
        <v>19</v>
      </c>
      <c r="D9" s="27">
        <v>14</v>
      </c>
      <c r="E9" s="49">
        <f t="shared" si="0"/>
        <v>0.73684210526315785</v>
      </c>
      <c r="F9" s="27">
        <v>68</v>
      </c>
      <c r="G9" s="28">
        <v>14</v>
      </c>
      <c r="H9" s="50">
        <v>38</v>
      </c>
      <c r="N9" s="27" t="s">
        <v>13</v>
      </c>
      <c r="O9" s="67">
        <v>1</v>
      </c>
      <c r="P9" s="67">
        <v>8</v>
      </c>
      <c r="Q9" s="67">
        <v>3</v>
      </c>
    </row>
    <row r="10" spans="1:17" ht="18.75">
      <c r="A10" s="27" t="s">
        <v>15</v>
      </c>
      <c r="B10" s="27">
        <v>16</v>
      </c>
      <c r="C10" s="27">
        <v>11</v>
      </c>
      <c r="D10" s="27">
        <v>11</v>
      </c>
      <c r="E10" s="49">
        <f t="shared" si="0"/>
        <v>1</v>
      </c>
      <c r="F10" s="27">
        <v>70</v>
      </c>
      <c r="G10" s="27">
        <v>33</v>
      </c>
      <c r="H10" s="50">
        <v>54</v>
      </c>
      <c r="N10" s="27" t="s">
        <v>14</v>
      </c>
      <c r="O10" s="67">
        <v>3</v>
      </c>
      <c r="P10" s="67">
        <v>1</v>
      </c>
      <c r="Q10" s="67">
        <v>0</v>
      </c>
    </row>
    <row r="11" spans="1:17" ht="18.75">
      <c r="A11" s="27" t="s">
        <v>16</v>
      </c>
      <c r="B11" s="51">
        <v>22</v>
      </c>
      <c r="C11" s="28">
        <v>7</v>
      </c>
      <c r="D11" s="28">
        <v>7</v>
      </c>
      <c r="E11" s="29">
        <f t="shared" si="0"/>
        <v>1</v>
      </c>
      <c r="F11" s="28">
        <v>72</v>
      </c>
      <c r="G11" s="28">
        <v>33</v>
      </c>
      <c r="H11" s="30">
        <v>51</v>
      </c>
      <c r="N11" s="27" t="s">
        <v>15</v>
      </c>
      <c r="O11" s="67">
        <v>0</v>
      </c>
      <c r="P11" s="67">
        <v>5</v>
      </c>
      <c r="Q11" s="67">
        <v>0</v>
      </c>
    </row>
    <row r="12" spans="1:17" ht="18.75">
      <c r="A12" s="31" t="s">
        <v>26</v>
      </c>
      <c r="B12" s="31">
        <f>SUM(B5:B11)</f>
        <v>214</v>
      </c>
      <c r="C12" s="31">
        <f>SUM(C5:C11)</f>
        <v>145</v>
      </c>
      <c r="D12" s="31">
        <f>SUM(D5:D11)</f>
        <v>134</v>
      </c>
      <c r="E12" s="55">
        <f t="shared" si="0"/>
        <v>0.92413793103448272</v>
      </c>
      <c r="F12" s="9">
        <f>MAX(F5:F11)</f>
        <v>84</v>
      </c>
      <c r="G12" s="66">
        <f>MIN(G5:G11)</f>
        <v>14</v>
      </c>
      <c r="H12" s="66">
        <f>AVERAGE(H5:H11)</f>
        <v>49.285714285714285</v>
      </c>
      <c r="N12" s="27" t="s">
        <v>16</v>
      </c>
      <c r="O12" s="67">
        <v>0</v>
      </c>
      <c r="P12" s="67">
        <v>2</v>
      </c>
      <c r="Q12" s="67">
        <v>0</v>
      </c>
    </row>
    <row r="13" spans="1:17" ht="18.75">
      <c r="A13" s="56" t="s">
        <v>27</v>
      </c>
      <c r="B13" s="56">
        <v>8499</v>
      </c>
      <c r="C13" s="57">
        <v>8435</v>
      </c>
      <c r="D13" s="57">
        <v>7706</v>
      </c>
      <c r="E13" s="58">
        <f t="shared" si="0"/>
        <v>0.91357439241256666</v>
      </c>
      <c r="F13" s="57">
        <v>100</v>
      </c>
      <c r="G13" s="57">
        <v>0</v>
      </c>
      <c r="H13" s="57">
        <v>49.88</v>
      </c>
      <c r="N13" s="39" t="s">
        <v>50</v>
      </c>
      <c r="O13" s="120">
        <f>SUM(O7:O12)</f>
        <v>5</v>
      </c>
      <c r="P13" s="120">
        <f>SUM(P7:P12)</f>
        <v>21</v>
      </c>
      <c r="Q13" s="120">
        <f>SUM(Q7:Q12)</f>
        <v>6</v>
      </c>
    </row>
    <row r="14" spans="1:17" ht="15.75">
      <c r="A14" s="61" t="s">
        <v>20</v>
      </c>
      <c r="B14" s="52">
        <v>3</v>
      </c>
      <c r="C14" s="52">
        <v>1</v>
      </c>
      <c r="D14" s="52">
        <v>0</v>
      </c>
      <c r="E14" s="62">
        <f t="shared" si="0"/>
        <v>0</v>
      </c>
      <c r="F14" s="52">
        <v>14</v>
      </c>
      <c r="G14" s="52">
        <v>14</v>
      </c>
      <c r="H14" s="54">
        <v>14</v>
      </c>
      <c r="O14" s="82">
        <f>O13*100/C12</f>
        <v>3.4482758620689653</v>
      </c>
      <c r="P14" s="82">
        <f>P13*100/C12</f>
        <v>14.482758620689655</v>
      </c>
      <c r="Q14" s="82">
        <f>Q13*100/C12</f>
        <v>4.1379310344827589</v>
      </c>
    </row>
    <row r="15" spans="1:17" ht="15.75">
      <c r="A15" s="61" t="s">
        <v>19</v>
      </c>
      <c r="B15" s="159">
        <v>9</v>
      </c>
      <c r="C15" s="159">
        <v>4</v>
      </c>
      <c r="D15" s="159">
        <v>3</v>
      </c>
      <c r="E15" s="62">
        <f t="shared" si="0"/>
        <v>0.75</v>
      </c>
      <c r="F15" s="159">
        <v>56</v>
      </c>
      <c r="G15" s="159">
        <v>18</v>
      </c>
      <c r="H15" s="159">
        <v>32</v>
      </c>
    </row>
    <row r="16" spans="1:17">
      <c r="A16" s="59" t="s">
        <v>28</v>
      </c>
      <c r="B16" s="59"/>
      <c r="C16" s="59">
        <f>C12-D12</f>
        <v>11</v>
      </c>
    </row>
    <row r="18" spans="10:14" ht="18.75">
      <c r="J18" s="70" t="s">
        <v>1</v>
      </c>
      <c r="K18" s="71" t="s">
        <v>45</v>
      </c>
      <c r="L18" s="71" t="s">
        <v>46</v>
      </c>
      <c r="M18" s="71" t="s">
        <v>47</v>
      </c>
      <c r="N18" s="71" t="s">
        <v>48</v>
      </c>
    </row>
    <row r="19" spans="10:14" ht="18.75">
      <c r="J19" s="27" t="s">
        <v>25</v>
      </c>
      <c r="K19" s="67">
        <v>11</v>
      </c>
      <c r="L19" s="67">
        <v>6</v>
      </c>
      <c r="M19" s="67">
        <v>1</v>
      </c>
      <c r="N19" s="67">
        <v>0</v>
      </c>
    </row>
    <row r="20" spans="10:14" ht="18.75">
      <c r="J20" s="27" t="s">
        <v>11</v>
      </c>
      <c r="K20" s="67">
        <v>3</v>
      </c>
      <c r="L20" s="67">
        <v>4</v>
      </c>
      <c r="M20" s="67">
        <v>2</v>
      </c>
      <c r="N20" s="67">
        <v>0</v>
      </c>
    </row>
    <row r="21" spans="10:14" ht="18.75">
      <c r="J21" s="27" t="s">
        <v>12</v>
      </c>
      <c r="K21" s="67">
        <v>1</v>
      </c>
      <c r="L21" s="67">
        <v>0</v>
      </c>
      <c r="M21" s="67">
        <v>0</v>
      </c>
      <c r="N21" s="67">
        <v>0</v>
      </c>
    </row>
    <row r="22" spans="10:14" ht="18.75">
      <c r="J22" s="27" t="s">
        <v>13</v>
      </c>
      <c r="K22" s="67">
        <v>5</v>
      </c>
      <c r="L22" s="67">
        <v>5</v>
      </c>
      <c r="M22" s="67">
        <v>1</v>
      </c>
      <c r="N22" s="67">
        <v>0</v>
      </c>
    </row>
    <row r="23" spans="10:14" ht="18.75">
      <c r="J23" s="27" t="s">
        <v>14</v>
      </c>
      <c r="K23" s="67">
        <v>1</v>
      </c>
      <c r="L23" s="67">
        <v>0</v>
      </c>
      <c r="M23" s="67">
        <v>0</v>
      </c>
      <c r="N23" s="67">
        <v>0</v>
      </c>
    </row>
    <row r="24" spans="10:14" ht="18.75">
      <c r="J24" s="27" t="s">
        <v>15</v>
      </c>
      <c r="K24" s="67">
        <v>5</v>
      </c>
      <c r="L24" s="67">
        <v>0</v>
      </c>
      <c r="M24" s="67">
        <v>0</v>
      </c>
      <c r="N24" s="67">
        <v>0</v>
      </c>
    </row>
    <row r="25" spans="10:14" ht="18.75">
      <c r="J25" s="27" t="s">
        <v>16</v>
      </c>
      <c r="K25" s="67">
        <v>1</v>
      </c>
      <c r="L25" s="67">
        <v>1</v>
      </c>
      <c r="M25" s="67">
        <v>0</v>
      </c>
      <c r="N25" s="67">
        <v>0</v>
      </c>
    </row>
    <row r="26" spans="10:14" ht="18.75">
      <c r="J26" s="39" t="s">
        <v>50</v>
      </c>
      <c r="K26" s="120">
        <f>SUM(K19:K25)</f>
        <v>27</v>
      </c>
      <c r="L26" s="120">
        <f>SUM(L19:L25)</f>
        <v>16</v>
      </c>
      <c r="M26" s="120">
        <f>SUM(M19:M25)</f>
        <v>4</v>
      </c>
      <c r="N26" s="120">
        <f>SUM(N19:N25)</f>
        <v>0</v>
      </c>
    </row>
    <row r="27" spans="10:14" ht="18.75">
      <c r="J27" s="69"/>
      <c r="K27" s="67">
        <f>K26*100/C12</f>
        <v>18.620689655172413</v>
      </c>
      <c r="L27" s="67">
        <f>L26*100/C12</f>
        <v>11.03448275862069</v>
      </c>
      <c r="M27" s="67">
        <f>M26*100/C12</f>
        <v>2.7586206896551726</v>
      </c>
      <c r="N27" s="67">
        <f>N26*100/C12</f>
        <v>0</v>
      </c>
    </row>
  </sheetData>
  <mergeCells count="1">
    <mergeCell ref="A2:C2"/>
  </mergeCells>
  <phoneticPr fontId="11" type="noConversion"/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H28"/>
  <sheetViews>
    <sheetView workbookViewId="0">
      <selection activeCell="I15" sqref="I15"/>
    </sheetView>
  </sheetViews>
  <sheetFormatPr defaultRowHeight="15"/>
  <cols>
    <col min="1" max="1" width="17" bestFit="1" customWidth="1"/>
    <col min="3" max="3" width="11.140625" customWidth="1"/>
  </cols>
  <sheetData>
    <row r="1" spans="1:8" ht="15.75">
      <c r="A1" s="163" t="s">
        <v>39</v>
      </c>
      <c r="B1" s="163"/>
      <c r="C1" s="64"/>
      <c r="D1" s="24"/>
      <c r="E1" s="24"/>
      <c r="F1" s="24"/>
      <c r="G1" s="24"/>
      <c r="H1" s="64"/>
    </row>
    <row r="2" spans="1:8" ht="15.75">
      <c r="A2" s="144" t="s">
        <v>22</v>
      </c>
      <c r="B2" s="144"/>
      <c r="C2" s="144">
        <v>36</v>
      </c>
      <c r="D2" s="25"/>
      <c r="E2" s="25"/>
      <c r="F2" s="25"/>
      <c r="G2" s="25"/>
      <c r="H2" s="25"/>
    </row>
    <row r="3" spans="1:8" ht="78.75">
      <c r="A3" s="26" t="s">
        <v>1</v>
      </c>
      <c r="B3" s="42" t="s">
        <v>2</v>
      </c>
      <c r="C3" s="42" t="s">
        <v>32</v>
      </c>
      <c r="D3" s="42" t="s">
        <v>31</v>
      </c>
      <c r="E3" s="42" t="s">
        <v>30</v>
      </c>
      <c r="F3" s="42" t="s">
        <v>23</v>
      </c>
      <c r="G3" s="42" t="s">
        <v>24</v>
      </c>
      <c r="H3" s="42" t="s">
        <v>29</v>
      </c>
    </row>
    <row r="4" spans="1:8" ht="15.75">
      <c r="A4" s="27" t="s">
        <v>25</v>
      </c>
      <c r="B4" s="27">
        <v>47</v>
      </c>
      <c r="C4" s="28">
        <v>10</v>
      </c>
      <c r="D4" s="28">
        <v>9</v>
      </c>
      <c r="E4" s="29">
        <f t="shared" ref="E4:E10" si="0">D4/C4</f>
        <v>0.9</v>
      </c>
      <c r="F4" s="28">
        <v>83</v>
      </c>
      <c r="G4" s="28">
        <v>28</v>
      </c>
      <c r="H4" s="30">
        <v>65</v>
      </c>
    </row>
    <row r="5" spans="1:8" ht="15.75">
      <c r="A5" s="27" t="s">
        <v>11</v>
      </c>
      <c r="B5" s="27">
        <v>39</v>
      </c>
      <c r="C5" s="28">
        <v>5</v>
      </c>
      <c r="D5" s="28">
        <v>5</v>
      </c>
      <c r="E5" s="29">
        <f t="shared" si="0"/>
        <v>1</v>
      </c>
      <c r="F5" s="28">
        <v>65</v>
      </c>
      <c r="G5" s="28">
        <v>38</v>
      </c>
      <c r="H5" s="30">
        <v>56</v>
      </c>
    </row>
    <row r="6" spans="1:8" ht="15.75">
      <c r="A6" s="27" t="s">
        <v>12</v>
      </c>
      <c r="B6" s="27">
        <v>20</v>
      </c>
      <c r="C6" s="28">
        <v>1</v>
      </c>
      <c r="D6" s="28">
        <v>1</v>
      </c>
      <c r="E6" s="29">
        <f t="shared" si="0"/>
        <v>1</v>
      </c>
      <c r="F6" s="28">
        <v>49</v>
      </c>
      <c r="G6" s="28">
        <v>49</v>
      </c>
      <c r="H6" s="30">
        <v>49</v>
      </c>
    </row>
    <row r="7" spans="1:8" ht="15.75">
      <c r="A7" s="27" t="s">
        <v>13</v>
      </c>
      <c r="B7" s="27">
        <v>45</v>
      </c>
      <c r="C7" s="28">
        <v>3</v>
      </c>
      <c r="D7" s="28">
        <v>2</v>
      </c>
      <c r="E7" s="29">
        <f t="shared" si="0"/>
        <v>0.66666666666666663</v>
      </c>
      <c r="F7" s="28">
        <v>53</v>
      </c>
      <c r="G7" s="28">
        <v>17</v>
      </c>
      <c r="H7" s="30">
        <v>41</v>
      </c>
    </row>
    <row r="8" spans="1:8" ht="15.75">
      <c r="A8" s="27" t="s">
        <v>14</v>
      </c>
      <c r="B8" s="27">
        <v>25</v>
      </c>
      <c r="C8" s="28">
        <v>2</v>
      </c>
      <c r="D8" s="28">
        <v>2</v>
      </c>
      <c r="E8" s="29">
        <f t="shared" si="0"/>
        <v>1</v>
      </c>
      <c r="F8" s="28">
        <v>52</v>
      </c>
      <c r="G8" s="28">
        <v>46</v>
      </c>
      <c r="H8" s="30">
        <v>49</v>
      </c>
    </row>
    <row r="9" spans="1:8" ht="15.75">
      <c r="A9" s="27" t="s">
        <v>15</v>
      </c>
      <c r="B9" s="90">
        <v>16</v>
      </c>
      <c r="C9" s="90"/>
      <c r="D9" s="90"/>
      <c r="E9" s="91"/>
      <c r="F9" s="90"/>
      <c r="G9" s="90"/>
      <c r="H9" s="92"/>
    </row>
    <row r="10" spans="1:8" ht="15.75">
      <c r="A10" s="27" t="s">
        <v>16</v>
      </c>
      <c r="B10" s="51">
        <v>22</v>
      </c>
      <c r="C10" s="28">
        <v>1</v>
      </c>
      <c r="D10" s="28">
        <v>1</v>
      </c>
      <c r="E10" s="29">
        <f t="shared" si="0"/>
        <v>1</v>
      </c>
      <c r="F10" s="28">
        <v>86</v>
      </c>
      <c r="G10" s="28">
        <v>86</v>
      </c>
      <c r="H10" s="30">
        <v>86</v>
      </c>
    </row>
    <row r="11" spans="1:8" ht="15.75">
      <c r="A11" s="31" t="s">
        <v>26</v>
      </c>
      <c r="B11" s="9">
        <f>SUM(B4:B10)</f>
        <v>214</v>
      </c>
      <c r="C11" s="9">
        <f>SUM(C4:C10)</f>
        <v>22</v>
      </c>
      <c r="D11" s="9">
        <f>SUM(D4:D10)</f>
        <v>20</v>
      </c>
      <c r="E11" s="55">
        <f>D11/C11</f>
        <v>0.90909090909090906</v>
      </c>
      <c r="F11" s="9">
        <f>MAX(F4:F10)</f>
        <v>86</v>
      </c>
      <c r="G11" s="9">
        <f>MIN(G4:G10)</f>
        <v>17</v>
      </c>
      <c r="H11" s="66">
        <f>AVERAGE(H4:H10)</f>
        <v>57.666666666666664</v>
      </c>
    </row>
    <row r="12" spans="1:8" ht="15.75">
      <c r="A12" s="38" t="s">
        <v>27</v>
      </c>
      <c r="B12" s="38">
        <v>1492</v>
      </c>
      <c r="C12" s="39">
        <v>1390</v>
      </c>
      <c r="D12" s="39">
        <v>1068</v>
      </c>
      <c r="E12" s="40">
        <f>D12/C12</f>
        <v>0.76834532374100717</v>
      </c>
      <c r="F12" s="39">
        <v>100</v>
      </c>
      <c r="G12" s="39">
        <v>0</v>
      </c>
      <c r="H12" s="39">
        <v>49.06</v>
      </c>
    </row>
    <row r="13" spans="1:8" ht="15.75">
      <c r="A13" s="125" t="s">
        <v>19</v>
      </c>
      <c r="B13" s="52">
        <v>2</v>
      </c>
      <c r="C13" s="52">
        <v>1</v>
      </c>
      <c r="D13" s="52">
        <v>1</v>
      </c>
      <c r="E13" s="53">
        <f>D13/C13</f>
        <v>1</v>
      </c>
      <c r="F13" s="52">
        <v>44</v>
      </c>
      <c r="G13" s="52">
        <v>44</v>
      </c>
      <c r="H13" s="52">
        <v>44</v>
      </c>
    </row>
    <row r="14" spans="1:8" ht="15.75">
      <c r="A14" s="61" t="s">
        <v>20</v>
      </c>
      <c r="B14" s="52"/>
      <c r="C14" s="52"/>
      <c r="D14" s="52"/>
      <c r="E14" s="53" t="e">
        <f>D14/C14</f>
        <v>#DIV/0!</v>
      </c>
      <c r="F14" s="52"/>
      <c r="G14" s="52"/>
      <c r="H14" s="52"/>
    </row>
    <row r="15" spans="1:8" ht="15.75">
      <c r="A15" s="25" t="s">
        <v>28</v>
      </c>
      <c r="B15" s="25"/>
      <c r="C15" s="25">
        <f>C11-D11</f>
        <v>2</v>
      </c>
    </row>
    <row r="19" spans="1:8" ht="18.75">
      <c r="A19" s="77" t="s">
        <v>1</v>
      </c>
      <c r="B19" s="71">
        <v>36</v>
      </c>
      <c r="C19" s="71" t="s">
        <v>43</v>
      </c>
      <c r="D19" s="71" t="s">
        <v>44</v>
      </c>
      <c r="E19" s="71" t="s">
        <v>45</v>
      </c>
      <c r="F19" s="71" t="s">
        <v>46</v>
      </c>
      <c r="G19" s="71" t="s">
        <v>47</v>
      </c>
      <c r="H19" s="71" t="s">
        <v>48</v>
      </c>
    </row>
    <row r="20" spans="1:8" ht="15.75">
      <c r="A20" s="28" t="s">
        <v>25</v>
      </c>
      <c r="B20" s="84">
        <v>0</v>
      </c>
      <c r="C20" s="84">
        <v>5</v>
      </c>
      <c r="D20" s="84">
        <v>1</v>
      </c>
      <c r="E20" s="87">
        <v>0</v>
      </c>
      <c r="F20" s="87">
        <v>5</v>
      </c>
      <c r="G20" s="87">
        <v>1</v>
      </c>
      <c r="H20" s="87">
        <v>0</v>
      </c>
    </row>
    <row r="21" spans="1:8" ht="15.75">
      <c r="A21" s="28" t="s">
        <v>11</v>
      </c>
      <c r="B21" s="84">
        <v>0</v>
      </c>
      <c r="C21" s="84">
        <v>3</v>
      </c>
      <c r="D21" s="84">
        <v>0</v>
      </c>
      <c r="E21" s="87">
        <v>3</v>
      </c>
      <c r="F21" s="87">
        <v>0</v>
      </c>
      <c r="G21" s="87">
        <v>0</v>
      </c>
      <c r="H21" s="87">
        <v>0</v>
      </c>
    </row>
    <row r="22" spans="1:8" ht="15.75">
      <c r="A22" s="28" t="s">
        <v>12</v>
      </c>
      <c r="B22" s="84">
        <v>0</v>
      </c>
      <c r="C22" s="84">
        <v>0</v>
      </c>
      <c r="D22" s="84">
        <v>0</v>
      </c>
      <c r="E22" s="84">
        <v>0</v>
      </c>
      <c r="F22" s="84">
        <v>0</v>
      </c>
      <c r="G22" s="84">
        <v>0</v>
      </c>
      <c r="H22" s="84">
        <v>0</v>
      </c>
    </row>
    <row r="23" spans="1:8" ht="15.75">
      <c r="A23" s="28" t="s">
        <v>13</v>
      </c>
      <c r="B23" s="84">
        <v>0</v>
      </c>
      <c r="C23" s="84">
        <v>0</v>
      </c>
      <c r="D23" s="84">
        <v>0</v>
      </c>
      <c r="E23" s="84">
        <v>0</v>
      </c>
      <c r="F23" s="84">
        <v>0</v>
      </c>
      <c r="G23" s="84">
        <v>0</v>
      </c>
      <c r="H23" s="84">
        <v>0</v>
      </c>
    </row>
    <row r="24" spans="1:8" ht="15.75">
      <c r="A24" s="28" t="s">
        <v>14</v>
      </c>
      <c r="B24" s="84">
        <v>0</v>
      </c>
      <c r="C24" s="84">
        <v>0</v>
      </c>
      <c r="D24" s="84">
        <v>0</v>
      </c>
      <c r="E24" s="84">
        <v>0</v>
      </c>
      <c r="F24" s="84">
        <v>0</v>
      </c>
      <c r="G24" s="84">
        <v>0</v>
      </c>
      <c r="H24" s="84">
        <v>0</v>
      </c>
    </row>
    <row r="25" spans="1:8" ht="15.75">
      <c r="A25" s="28" t="s">
        <v>15</v>
      </c>
      <c r="B25" s="117"/>
      <c r="C25" s="117"/>
      <c r="D25" s="117"/>
      <c r="E25" s="145"/>
      <c r="F25" s="117"/>
      <c r="G25" s="117"/>
      <c r="H25" s="117"/>
    </row>
    <row r="26" spans="1:8" ht="15.75">
      <c r="A26" s="28" t="s">
        <v>16</v>
      </c>
      <c r="B26" s="84">
        <v>0</v>
      </c>
      <c r="C26" s="84">
        <v>0</v>
      </c>
      <c r="D26" s="84">
        <v>1</v>
      </c>
      <c r="E26" s="84">
        <v>0</v>
      </c>
      <c r="F26" s="84">
        <v>0</v>
      </c>
      <c r="G26" s="84">
        <v>1</v>
      </c>
      <c r="H26" s="84">
        <v>0</v>
      </c>
    </row>
    <row r="27" spans="1:8" ht="18.75">
      <c r="A27" s="86" t="s">
        <v>49</v>
      </c>
      <c r="B27" s="84">
        <f t="shared" ref="B27:H27" si="1">SUM(B20:B26)</f>
        <v>0</v>
      </c>
      <c r="C27" s="84">
        <f t="shared" si="1"/>
        <v>8</v>
      </c>
      <c r="D27" s="84">
        <f t="shared" si="1"/>
        <v>2</v>
      </c>
      <c r="E27" s="84">
        <f t="shared" si="1"/>
        <v>3</v>
      </c>
      <c r="F27" s="84">
        <f t="shared" si="1"/>
        <v>5</v>
      </c>
      <c r="G27" s="84">
        <f t="shared" si="1"/>
        <v>2</v>
      </c>
      <c r="H27" s="84">
        <f t="shared" si="1"/>
        <v>0</v>
      </c>
    </row>
    <row r="28" spans="1:8">
      <c r="B28">
        <f>B27*100/C11</f>
        <v>0</v>
      </c>
      <c r="C28">
        <f>C27*100/C11</f>
        <v>36.363636363636367</v>
      </c>
      <c r="D28">
        <f>D27*100/C11</f>
        <v>9.0909090909090917</v>
      </c>
      <c r="E28">
        <f>E27*100/C11</f>
        <v>13.636363636363637</v>
      </c>
      <c r="F28">
        <f>F27*100/C11</f>
        <v>22.727272727272727</v>
      </c>
      <c r="G28">
        <f>G27*100/C11</f>
        <v>9.0909090909090917</v>
      </c>
      <c r="H28">
        <f>H27*100/C11</f>
        <v>0</v>
      </c>
    </row>
  </sheetData>
  <mergeCells count="1">
    <mergeCell ref="A1:B1"/>
  </mergeCells>
  <phoneticPr fontId="1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I28"/>
  <sheetViews>
    <sheetView workbookViewId="0">
      <selection activeCell="I19" sqref="I19"/>
    </sheetView>
  </sheetViews>
  <sheetFormatPr defaultRowHeight="15"/>
  <cols>
    <col min="1" max="1" width="19.5703125" customWidth="1"/>
    <col min="3" max="3" width="11.42578125" customWidth="1"/>
    <col min="5" max="5" width="9.5703125" bestFit="1" customWidth="1"/>
  </cols>
  <sheetData>
    <row r="1" spans="1:8" ht="15.75">
      <c r="A1" s="163" t="s">
        <v>40</v>
      </c>
      <c r="B1" s="163"/>
      <c r="C1" s="65"/>
      <c r="D1" s="24"/>
      <c r="E1" s="24"/>
      <c r="F1" s="24"/>
      <c r="G1" s="24"/>
      <c r="H1" s="64"/>
    </row>
    <row r="2" spans="1:8" ht="15.75">
      <c r="A2" s="144" t="s">
        <v>22</v>
      </c>
      <c r="B2" s="144"/>
      <c r="C2" s="144">
        <v>32</v>
      </c>
      <c r="D2" s="25"/>
      <c r="E2" s="25"/>
      <c r="F2" s="25"/>
      <c r="G2" s="25"/>
      <c r="H2" s="25"/>
    </row>
    <row r="3" spans="1:8" ht="78.75">
      <c r="A3" s="26" t="s">
        <v>1</v>
      </c>
      <c r="B3" s="42" t="s">
        <v>2</v>
      </c>
      <c r="C3" s="42" t="s">
        <v>32</v>
      </c>
      <c r="D3" s="42" t="s">
        <v>31</v>
      </c>
      <c r="E3" s="42" t="s">
        <v>30</v>
      </c>
      <c r="F3" s="42" t="s">
        <v>23</v>
      </c>
      <c r="G3" s="42" t="s">
        <v>24</v>
      </c>
      <c r="H3" s="42" t="s">
        <v>29</v>
      </c>
    </row>
    <row r="4" spans="1:8" ht="15.75">
      <c r="A4" s="27" t="s">
        <v>25</v>
      </c>
      <c r="B4" s="27">
        <v>47</v>
      </c>
      <c r="C4" s="28">
        <v>10</v>
      </c>
      <c r="D4" s="28">
        <v>9</v>
      </c>
      <c r="E4" s="29">
        <f>D4/C4</f>
        <v>0.9</v>
      </c>
      <c r="F4" s="28">
        <v>82</v>
      </c>
      <c r="G4" s="28">
        <v>43</v>
      </c>
      <c r="H4" s="30">
        <v>69.5</v>
      </c>
    </row>
    <row r="5" spans="1:8" ht="15.75">
      <c r="A5" s="27" t="s">
        <v>11</v>
      </c>
      <c r="B5" s="27">
        <v>39</v>
      </c>
      <c r="C5" s="28">
        <v>6</v>
      </c>
      <c r="D5" s="28">
        <v>5</v>
      </c>
      <c r="E5" s="29">
        <f t="shared" ref="E5:E10" si="0">D5/C5</f>
        <v>0.83333333333333337</v>
      </c>
      <c r="F5" s="28">
        <v>86</v>
      </c>
      <c r="G5" s="28">
        <v>18</v>
      </c>
      <c r="H5" s="30">
        <v>51</v>
      </c>
    </row>
    <row r="6" spans="1:8" ht="15.75">
      <c r="A6" s="27" t="s">
        <v>12</v>
      </c>
      <c r="B6" s="27">
        <v>20</v>
      </c>
      <c r="C6" s="28">
        <v>4</v>
      </c>
      <c r="D6" s="28">
        <v>2</v>
      </c>
      <c r="E6" s="29">
        <f t="shared" si="0"/>
        <v>0.5</v>
      </c>
      <c r="F6" s="28">
        <v>48</v>
      </c>
      <c r="G6" s="28">
        <v>11</v>
      </c>
      <c r="H6" s="30">
        <v>30</v>
      </c>
    </row>
    <row r="7" spans="1:8" ht="15.75">
      <c r="A7" s="27" t="s">
        <v>13</v>
      </c>
      <c r="B7" s="27">
        <v>45</v>
      </c>
      <c r="C7" s="28">
        <v>6</v>
      </c>
      <c r="D7" s="28">
        <v>6</v>
      </c>
      <c r="E7" s="29">
        <f t="shared" si="0"/>
        <v>1</v>
      </c>
      <c r="F7" s="28">
        <v>93</v>
      </c>
      <c r="G7" s="28">
        <v>35</v>
      </c>
      <c r="H7" s="30">
        <v>65</v>
      </c>
    </row>
    <row r="8" spans="1:8" ht="15.75">
      <c r="A8" s="27" t="s">
        <v>14</v>
      </c>
      <c r="B8" s="27">
        <v>25</v>
      </c>
      <c r="C8" s="28">
        <v>6</v>
      </c>
      <c r="D8" s="28">
        <v>5</v>
      </c>
      <c r="E8" s="29">
        <f t="shared" si="0"/>
        <v>0.83333333333333337</v>
      </c>
      <c r="F8" s="28">
        <v>67</v>
      </c>
      <c r="G8" s="28">
        <v>18</v>
      </c>
      <c r="H8" s="30">
        <v>44</v>
      </c>
    </row>
    <row r="9" spans="1:8" ht="15.75">
      <c r="A9" s="27" t="s">
        <v>15</v>
      </c>
      <c r="B9" s="90">
        <v>16</v>
      </c>
      <c r="C9" s="90"/>
      <c r="D9" s="90"/>
      <c r="E9" s="91" t="e">
        <f t="shared" si="0"/>
        <v>#DIV/0!</v>
      </c>
      <c r="F9" s="90"/>
      <c r="G9" s="90"/>
      <c r="H9" s="92"/>
    </row>
    <row r="10" spans="1:8" ht="15.75">
      <c r="A10" s="27" t="s">
        <v>16</v>
      </c>
      <c r="B10" s="51">
        <v>22</v>
      </c>
      <c r="C10" s="28">
        <v>4</v>
      </c>
      <c r="D10" s="28">
        <v>4</v>
      </c>
      <c r="E10" s="29">
        <f t="shared" si="0"/>
        <v>1</v>
      </c>
      <c r="F10" s="28">
        <v>55</v>
      </c>
      <c r="G10" s="28">
        <v>48</v>
      </c>
      <c r="H10" s="30">
        <v>50</v>
      </c>
    </row>
    <row r="11" spans="1:8" ht="15.75">
      <c r="A11" s="31" t="s">
        <v>26</v>
      </c>
      <c r="B11" s="9">
        <f>SUM(B4:B10)</f>
        <v>214</v>
      </c>
      <c r="C11" s="9">
        <f>SUM(C4:C10)</f>
        <v>36</v>
      </c>
      <c r="D11" s="9">
        <f>SUM(D4:D10)</f>
        <v>31</v>
      </c>
      <c r="E11" s="55">
        <f>D11/C11</f>
        <v>0.86111111111111116</v>
      </c>
      <c r="F11" s="9">
        <f>MAX(F4:F10)</f>
        <v>93</v>
      </c>
      <c r="G11" s="9">
        <f>MIN(G4:G10)</f>
        <v>11</v>
      </c>
      <c r="H11" s="66">
        <f>AVERAGE(H4:H10)</f>
        <v>51.583333333333336</v>
      </c>
    </row>
    <row r="12" spans="1:8" ht="15.75">
      <c r="A12" s="38" t="s">
        <v>27</v>
      </c>
      <c r="B12" s="156">
        <v>2048</v>
      </c>
      <c r="C12" s="157">
        <v>1820</v>
      </c>
      <c r="D12" s="157">
        <v>1683</v>
      </c>
      <c r="E12" s="158">
        <f>D12/C12</f>
        <v>0.92472527472527477</v>
      </c>
      <c r="F12" s="157">
        <v>100</v>
      </c>
      <c r="G12" s="157">
        <v>0</v>
      </c>
      <c r="H12" s="157">
        <v>52.51</v>
      </c>
    </row>
    <row r="13" spans="1:8" ht="15.75">
      <c r="A13" s="127" t="s">
        <v>19</v>
      </c>
      <c r="B13" s="35">
        <v>2</v>
      </c>
      <c r="C13" s="35">
        <v>2</v>
      </c>
      <c r="D13" s="35">
        <v>2</v>
      </c>
      <c r="E13" s="154">
        <f>D13/C13</f>
        <v>1</v>
      </c>
      <c r="F13" s="37">
        <v>50</v>
      </c>
      <c r="G13" s="37">
        <v>40</v>
      </c>
      <c r="H13" s="37">
        <v>45</v>
      </c>
    </row>
    <row r="14" spans="1:8" ht="15.75">
      <c r="A14" s="128" t="s">
        <v>20</v>
      </c>
      <c r="B14" s="90"/>
      <c r="C14" s="90"/>
      <c r="D14" s="90"/>
      <c r="E14" s="91"/>
      <c r="F14" s="90"/>
      <c r="G14" s="90"/>
      <c r="H14" s="92"/>
    </row>
    <row r="16" spans="1:8">
      <c r="A16" t="s">
        <v>41</v>
      </c>
      <c r="C16">
        <f>C11-D11</f>
        <v>5</v>
      </c>
    </row>
    <row r="19" spans="1:9" ht="18.75">
      <c r="A19" s="26" t="s">
        <v>1</v>
      </c>
      <c r="B19" s="67">
        <v>32</v>
      </c>
      <c r="C19" s="67" t="s">
        <v>43</v>
      </c>
      <c r="D19" s="67" t="s">
        <v>44</v>
      </c>
      <c r="F19" s="68" t="s">
        <v>45</v>
      </c>
      <c r="G19" s="68" t="s">
        <v>46</v>
      </c>
      <c r="H19" s="68" t="s">
        <v>47</v>
      </c>
      <c r="I19" s="68" t="s">
        <v>52</v>
      </c>
    </row>
    <row r="20" spans="1:9" ht="15.75">
      <c r="A20" s="27" t="s">
        <v>25</v>
      </c>
      <c r="B20" s="84">
        <v>0</v>
      </c>
      <c r="C20" s="84">
        <v>4</v>
      </c>
      <c r="D20" s="84">
        <v>1</v>
      </c>
      <c r="E20" s="88"/>
      <c r="F20" s="84">
        <v>2</v>
      </c>
      <c r="G20" s="84">
        <v>2</v>
      </c>
      <c r="H20" s="84">
        <v>1</v>
      </c>
      <c r="I20" s="84">
        <v>0</v>
      </c>
    </row>
    <row r="21" spans="1:9" ht="15.75">
      <c r="A21" s="27" t="s">
        <v>11</v>
      </c>
      <c r="B21" s="84">
        <v>0</v>
      </c>
      <c r="C21" s="84">
        <v>2</v>
      </c>
      <c r="D21" s="84">
        <v>1</v>
      </c>
      <c r="E21" s="88"/>
      <c r="F21" s="84">
        <v>2</v>
      </c>
      <c r="G21" s="84">
        <v>0</v>
      </c>
      <c r="H21" s="84">
        <v>1</v>
      </c>
      <c r="I21" s="84">
        <v>0</v>
      </c>
    </row>
    <row r="22" spans="1:9" ht="15.75">
      <c r="A22" s="27" t="s">
        <v>12</v>
      </c>
      <c r="B22" s="84">
        <v>0</v>
      </c>
      <c r="C22" s="84">
        <v>0</v>
      </c>
      <c r="D22" s="84">
        <v>0</v>
      </c>
      <c r="E22" s="88"/>
      <c r="F22" s="84">
        <v>0</v>
      </c>
      <c r="G22" s="84">
        <v>0</v>
      </c>
      <c r="H22" s="84">
        <v>0</v>
      </c>
      <c r="I22" s="84">
        <v>0</v>
      </c>
    </row>
    <row r="23" spans="1:9" ht="15.75">
      <c r="A23" s="27" t="s">
        <v>13</v>
      </c>
      <c r="B23" s="84">
        <v>0</v>
      </c>
      <c r="C23" s="84">
        <v>1</v>
      </c>
      <c r="D23" s="84">
        <v>2</v>
      </c>
      <c r="E23" s="88"/>
      <c r="F23" s="84">
        <v>0</v>
      </c>
      <c r="G23" s="84">
        <v>1</v>
      </c>
      <c r="H23" s="84">
        <v>1</v>
      </c>
      <c r="I23" s="84">
        <v>1</v>
      </c>
    </row>
    <row r="24" spans="1:9" ht="15.75">
      <c r="A24" s="27" t="s">
        <v>14</v>
      </c>
      <c r="B24" s="84">
        <v>1</v>
      </c>
      <c r="C24" s="84">
        <v>2</v>
      </c>
      <c r="D24" s="84">
        <v>0</v>
      </c>
      <c r="E24" s="88"/>
      <c r="F24" s="84">
        <v>2</v>
      </c>
      <c r="G24" s="84">
        <v>0</v>
      </c>
      <c r="H24" s="84">
        <v>0</v>
      </c>
      <c r="I24" s="84">
        <v>0</v>
      </c>
    </row>
    <row r="25" spans="1:9" ht="15.75">
      <c r="A25" s="27" t="s">
        <v>15</v>
      </c>
      <c r="B25" s="117"/>
      <c r="C25" s="117"/>
      <c r="D25" s="117"/>
      <c r="E25" s="88"/>
      <c r="F25" s="117"/>
      <c r="G25" s="117"/>
      <c r="H25" s="117"/>
      <c r="I25" s="117"/>
    </row>
    <row r="26" spans="1:9" ht="15.75">
      <c r="A26" s="27" t="s">
        <v>16</v>
      </c>
      <c r="B26" s="84">
        <v>0</v>
      </c>
      <c r="C26" s="84">
        <v>0</v>
      </c>
      <c r="D26" s="84">
        <v>0</v>
      </c>
      <c r="E26" s="88"/>
      <c r="F26" s="84">
        <v>0</v>
      </c>
      <c r="G26" s="84">
        <v>0</v>
      </c>
      <c r="H26" s="84">
        <v>0</v>
      </c>
      <c r="I26" s="84">
        <v>0</v>
      </c>
    </row>
    <row r="27" spans="1:9" ht="18.75">
      <c r="A27" s="69" t="s">
        <v>49</v>
      </c>
      <c r="B27" s="84">
        <f>SUM(B20:B26)</f>
        <v>1</v>
      </c>
      <c r="C27" s="84">
        <f>SUM(C20:C26)</f>
        <v>9</v>
      </c>
      <c r="D27" s="84">
        <f>SUM(D20:D26)</f>
        <v>4</v>
      </c>
      <c r="E27" s="88"/>
      <c r="F27" s="84">
        <f>SUM(F20:F26)</f>
        <v>6</v>
      </c>
      <c r="G27" s="84">
        <f>SUM(G20:G26)</f>
        <v>3</v>
      </c>
      <c r="H27" s="84">
        <f>SUM(H20:H26)</f>
        <v>3</v>
      </c>
      <c r="I27" s="84">
        <f>SUM(I20:I26)</f>
        <v>1</v>
      </c>
    </row>
    <row r="28" spans="1:9">
      <c r="B28">
        <f>B27*100/C11</f>
        <v>2.7777777777777777</v>
      </c>
      <c r="C28">
        <f>C27*100/C11</f>
        <v>25</v>
      </c>
      <c r="D28">
        <f>D27*100/C11</f>
        <v>11.111111111111111</v>
      </c>
      <c r="F28">
        <f>F27*100/C11</f>
        <v>16.666666666666668</v>
      </c>
      <c r="G28">
        <f>G27*100/C11</f>
        <v>8.3333333333333339</v>
      </c>
      <c r="H28">
        <f>H27*100/C11</f>
        <v>8.3333333333333339</v>
      </c>
      <c r="I28">
        <f>I27*100/C11</f>
        <v>2.7777777777777777</v>
      </c>
    </row>
  </sheetData>
  <mergeCells count="1">
    <mergeCell ref="A1:B1"/>
  </mergeCells>
  <phoneticPr fontId="11" type="noConversion"/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2:H29"/>
  <sheetViews>
    <sheetView topLeftCell="A4" workbookViewId="0">
      <selection activeCell="I25" sqref="I25"/>
    </sheetView>
  </sheetViews>
  <sheetFormatPr defaultRowHeight="15"/>
  <cols>
    <col min="1" max="1" width="17" customWidth="1"/>
    <col min="4" max="4" width="11.42578125" customWidth="1"/>
    <col min="5" max="5" width="12.7109375" customWidth="1"/>
  </cols>
  <sheetData>
    <row r="2" spans="1:8" ht="15.75">
      <c r="A2" s="163" t="s">
        <v>53</v>
      </c>
      <c r="B2" s="163"/>
      <c r="C2" s="163"/>
      <c r="D2" s="60">
        <v>43619</v>
      </c>
      <c r="E2" s="48"/>
      <c r="F2" s="48"/>
      <c r="G2" s="48"/>
    </row>
    <row r="3" spans="1:8" ht="15.75">
      <c r="A3" s="144" t="s">
        <v>22</v>
      </c>
      <c r="B3" s="144"/>
      <c r="C3" s="144">
        <v>24</v>
      </c>
      <c r="D3" s="25"/>
      <c r="E3" s="25"/>
      <c r="F3" s="25"/>
      <c r="G3" s="25"/>
    </row>
    <row r="4" spans="1:8" ht="78.75">
      <c r="A4" s="26" t="s">
        <v>1</v>
      </c>
      <c r="B4" s="26" t="s">
        <v>2</v>
      </c>
      <c r="C4" s="26" t="s">
        <v>35</v>
      </c>
      <c r="D4" s="26" t="s">
        <v>36</v>
      </c>
      <c r="E4" s="26" t="s">
        <v>37</v>
      </c>
      <c r="F4" s="26" t="s">
        <v>23</v>
      </c>
      <c r="G4" s="26" t="s">
        <v>24</v>
      </c>
      <c r="H4" s="26" t="s">
        <v>38</v>
      </c>
    </row>
    <row r="5" spans="1:8" ht="15.75">
      <c r="A5" s="27" t="s">
        <v>25</v>
      </c>
      <c r="B5" s="27">
        <v>47</v>
      </c>
      <c r="C5" s="27">
        <v>47</v>
      </c>
      <c r="D5" s="27">
        <v>47</v>
      </c>
      <c r="E5" s="49">
        <f>D5/C5</f>
        <v>1</v>
      </c>
      <c r="F5" s="28">
        <v>98</v>
      </c>
      <c r="G5" s="27">
        <v>51</v>
      </c>
      <c r="H5" s="30">
        <v>76</v>
      </c>
    </row>
    <row r="6" spans="1:8" ht="15.75">
      <c r="A6" s="27" t="s">
        <v>11</v>
      </c>
      <c r="B6" s="27">
        <v>39</v>
      </c>
      <c r="C6" s="27">
        <v>39</v>
      </c>
      <c r="D6" s="27">
        <v>39</v>
      </c>
      <c r="E6" s="49">
        <f t="shared" ref="E6:E11" si="0">D6/C6</f>
        <v>1</v>
      </c>
      <c r="F6" s="27">
        <v>91</v>
      </c>
      <c r="G6" s="27">
        <v>48</v>
      </c>
      <c r="H6" s="50">
        <v>70</v>
      </c>
    </row>
    <row r="7" spans="1:8" ht="15.75">
      <c r="A7" s="27" t="s">
        <v>12</v>
      </c>
      <c r="B7" s="27">
        <v>20</v>
      </c>
      <c r="C7" s="27">
        <v>20</v>
      </c>
      <c r="D7" s="27">
        <v>20</v>
      </c>
      <c r="E7" s="49">
        <f t="shared" si="0"/>
        <v>1</v>
      </c>
      <c r="F7" s="27">
        <v>91</v>
      </c>
      <c r="G7" s="28">
        <v>39</v>
      </c>
      <c r="H7" s="50">
        <v>61</v>
      </c>
    </row>
    <row r="8" spans="1:8" ht="15.75">
      <c r="A8" s="27" t="s">
        <v>13</v>
      </c>
      <c r="B8" s="27">
        <v>45</v>
      </c>
      <c r="C8" s="27">
        <v>45</v>
      </c>
      <c r="D8" s="27">
        <v>45</v>
      </c>
      <c r="E8" s="49">
        <f t="shared" si="0"/>
        <v>1</v>
      </c>
      <c r="F8" s="28">
        <v>89</v>
      </c>
      <c r="G8" s="27">
        <v>30</v>
      </c>
      <c r="H8" s="50">
        <v>64</v>
      </c>
    </row>
    <row r="9" spans="1:8" ht="15.75">
      <c r="A9" s="27" t="s">
        <v>14</v>
      </c>
      <c r="B9" s="27">
        <v>25</v>
      </c>
      <c r="C9" s="27">
        <v>24</v>
      </c>
      <c r="D9" s="27">
        <v>24</v>
      </c>
      <c r="E9" s="49">
        <f t="shared" si="0"/>
        <v>1</v>
      </c>
      <c r="F9" s="27">
        <v>94</v>
      </c>
      <c r="G9" s="28">
        <v>39</v>
      </c>
      <c r="H9" s="50">
        <v>64</v>
      </c>
    </row>
    <row r="10" spans="1:8" ht="15.75">
      <c r="A10" s="27" t="s">
        <v>15</v>
      </c>
      <c r="B10" s="27">
        <v>16</v>
      </c>
      <c r="C10" s="27">
        <v>15</v>
      </c>
      <c r="D10" s="27">
        <v>15</v>
      </c>
      <c r="E10" s="49">
        <f t="shared" si="0"/>
        <v>1</v>
      </c>
      <c r="F10" s="27">
        <v>82</v>
      </c>
      <c r="G10" s="27">
        <v>32</v>
      </c>
      <c r="H10" s="50">
        <v>61</v>
      </c>
    </row>
    <row r="11" spans="1:8" ht="15.75">
      <c r="A11" s="27" t="s">
        <v>16</v>
      </c>
      <c r="B11" s="51">
        <v>22</v>
      </c>
      <c r="C11" s="28">
        <v>22</v>
      </c>
      <c r="D11" s="28">
        <v>22</v>
      </c>
      <c r="E11" s="29">
        <f t="shared" si="0"/>
        <v>1</v>
      </c>
      <c r="F11" s="28">
        <v>89</v>
      </c>
      <c r="G11" s="28">
        <v>39</v>
      </c>
      <c r="H11" s="30">
        <v>63</v>
      </c>
    </row>
    <row r="12" spans="1:8" ht="15.75">
      <c r="A12" s="31" t="s">
        <v>26</v>
      </c>
      <c r="B12" s="31">
        <f>SUM(B5:B11)</f>
        <v>214</v>
      </c>
      <c r="C12" s="31">
        <f>SUM(C5:C11)</f>
        <v>212</v>
      </c>
      <c r="D12" s="31">
        <f>SUM(D5:D11)</f>
        <v>212</v>
      </c>
      <c r="E12" s="55">
        <f>D12/C12</f>
        <v>1</v>
      </c>
      <c r="F12" s="9">
        <f>MAX(F5:F11)</f>
        <v>98</v>
      </c>
      <c r="G12" s="66">
        <f>MIN(G5:G11)</f>
        <v>30</v>
      </c>
      <c r="H12" s="66">
        <f>AVERAGE(H5:H11)</f>
        <v>65.571428571428569</v>
      </c>
    </row>
    <row r="13" spans="1:8" ht="15.75">
      <c r="A13" s="56" t="s">
        <v>27</v>
      </c>
      <c r="B13" s="56">
        <v>13694</v>
      </c>
      <c r="C13" s="57">
        <v>13553</v>
      </c>
      <c r="D13" s="57">
        <v>13480</v>
      </c>
      <c r="E13" s="58">
        <f>D13/C13</f>
        <v>0.99461373865564817</v>
      </c>
      <c r="F13" s="57">
        <v>100</v>
      </c>
      <c r="G13" s="57">
        <v>0</v>
      </c>
      <c r="H13" s="57">
        <v>65.760000000000005</v>
      </c>
    </row>
    <row r="14" spans="1:8" ht="15.75">
      <c r="A14" s="126" t="s">
        <v>20</v>
      </c>
      <c r="B14" s="129"/>
      <c r="C14" s="35"/>
      <c r="D14" s="35"/>
      <c r="E14" s="36" t="e">
        <f>D14/C14</f>
        <v>#DIV/0!</v>
      </c>
      <c r="F14" s="35"/>
      <c r="G14" s="35"/>
      <c r="H14" s="37"/>
    </row>
    <row r="15" spans="1:8" ht="15.75">
      <c r="A15" s="126" t="s">
        <v>19</v>
      </c>
      <c r="B15" s="35"/>
      <c r="C15" s="35">
        <v>2</v>
      </c>
      <c r="D15" s="35">
        <v>2</v>
      </c>
      <c r="E15" s="36">
        <f>D15/C15</f>
        <v>1</v>
      </c>
      <c r="F15" s="35">
        <v>44</v>
      </c>
      <c r="G15" s="35">
        <v>24</v>
      </c>
      <c r="H15" s="37">
        <v>34</v>
      </c>
    </row>
    <row r="16" spans="1:8">
      <c r="A16" s="124" t="s">
        <v>28</v>
      </c>
      <c r="B16" s="124"/>
      <c r="C16" s="124">
        <f>C12-D12</f>
        <v>0</v>
      </c>
    </row>
    <row r="20" spans="1:8" ht="18.75">
      <c r="A20" s="26" t="s">
        <v>1</v>
      </c>
      <c r="B20" s="67">
        <v>24</v>
      </c>
      <c r="C20" s="67" t="s">
        <v>43</v>
      </c>
      <c r="D20" s="67" t="s">
        <v>44</v>
      </c>
      <c r="E20" s="68" t="s">
        <v>45</v>
      </c>
      <c r="F20" s="68" t="s">
        <v>46</v>
      </c>
      <c r="G20" s="68" t="s">
        <v>47</v>
      </c>
      <c r="H20" s="68" t="s">
        <v>48</v>
      </c>
    </row>
    <row r="21" spans="1:8" ht="15.75">
      <c r="A21" s="27" t="s">
        <v>25</v>
      </c>
      <c r="B21" s="83">
        <v>0</v>
      </c>
      <c r="C21" s="83">
        <v>25</v>
      </c>
      <c r="D21" s="83">
        <v>19</v>
      </c>
      <c r="E21" s="83">
        <v>13</v>
      </c>
      <c r="F21" s="83">
        <v>15</v>
      </c>
      <c r="G21" s="84">
        <v>8</v>
      </c>
      <c r="H21" s="83">
        <v>8</v>
      </c>
    </row>
    <row r="22" spans="1:8" ht="15.75">
      <c r="A22" s="27" t="s">
        <v>11</v>
      </c>
      <c r="B22" s="83">
        <v>0</v>
      </c>
      <c r="C22" s="83">
        <v>23</v>
      </c>
      <c r="D22" s="83">
        <v>9</v>
      </c>
      <c r="E22" s="83">
        <v>12</v>
      </c>
      <c r="F22" s="83">
        <v>13</v>
      </c>
      <c r="G22" s="84">
        <v>6</v>
      </c>
      <c r="H22" s="83">
        <v>1</v>
      </c>
    </row>
    <row r="23" spans="1:8" ht="15.75">
      <c r="A23" s="27" t="s">
        <v>12</v>
      </c>
      <c r="B23" s="83">
        <v>0</v>
      </c>
      <c r="C23" s="83">
        <v>12</v>
      </c>
      <c r="D23" s="83">
        <v>1</v>
      </c>
      <c r="E23" s="83">
        <v>10</v>
      </c>
      <c r="F23" s="83">
        <v>2</v>
      </c>
      <c r="G23" s="83">
        <v>0</v>
      </c>
      <c r="H23" s="83">
        <v>1</v>
      </c>
    </row>
    <row r="24" spans="1:8" ht="15.75">
      <c r="A24" s="27" t="s">
        <v>13</v>
      </c>
      <c r="B24" s="83">
        <v>0</v>
      </c>
      <c r="C24" s="83">
        <v>25</v>
      </c>
      <c r="D24" s="83">
        <v>5</v>
      </c>
      <c r="E24" s="83">
        <v>19</v>
      </c>
      <c r="F24" s="83">
        <v>6</v>
      </c>
      <c r="G24" s="83">
        <v>5</v>
      </c>
      <c r="H24" s="83">
        <v>0</v>
      </c>
    </row>
    <row r="25" spans="1:8" ht="15.75">
      <c r="A25" s="27" t="s">
        <v>14</v>
      </c>
      <c r="B25" s="83">
        <v>0</v>
      </c>
      <c r="C25" s="83">
        <v>12</v>
      </c>
      <c r="D25" s="83">
        <v>4</v>
      </c>
      <c r="E25" s="83">
        <v>11</v>
      </c>
      <c r="F25" s="83">
        <v>3</v>
      </c>
      <c r="G25" s="83">
        <v>1</v>
      </c>
      <c r="H25" s="83">
        <v>1</v>
      </c>
    </row>
    <row r="26" spans="1:8" ht="15.75">
      <c r="A26" s="27" t="s">
        <v>15</v>
      </c>
      <c r="B26" s="84">
        <v>0</v>
      </c>
      <c r="C26" s="84">
        <v>6</v>
      </c>
      <c r="D26" s="84">
        <v>2</v>
      </c>
      <c r="E26" s="83">
        <v>2</v>
      </c>
      <c r="F26" s="83">
        <v>5</v>
      </c>
      <c r="G26" s="83">
        <v>1</v>
      </c>
      <c r="H26" s="83">
        <v>0</v>
      </c>
    </row>
    <row r="27" spans="1:8" ht="15.75">
      <c r="A27" s="27" t="s">
        <v>16</v>
      </c>
      <c r="B27" s="83">
        <v>0</v>
      </c>
      <c r="C27" s="83">
        <v>8</v>
      </c>
      <c r="D27" s="83">
        <v>4</v>
      </c>
      <c r="E27" s="83">
        <v>2</v>
      </c>
      <c r="F27" s="83">
        <v>7</v>
      </c>
      <c r="G27" s="83">
        <v>3</v>
      </c>
      <c r="H27" s="83">
        <v>0</v>
      </c>
    </row>
    <row r="28" spans="1:8" ht="18.75">
      <c r="A28" s="69" t="s">
        <v>49</v>
      </c>
      <c r="B28" s="83">
        <f t="shared" ref="B28:H28" si="1">SUM(B21:B27)</f>
        <v>0</v>
      </c>
      <c r="C28" s="83">
        <f t="shared" si="1"/>
        <v>111</v>
      </c>
      <c r="D28" s="83">
        <f t="shared" si="1"/>
        <v>44</v>
      </c>
      <c r="E28" s="83">
        <f t="shared" si="1"/>
        <v>69</v>
      </c>
      <c r="F28" s="83">
        <f t="shared" si="1"/>
        <v>51</v>
      </c>
      <c r="G28" s="83">
        <f t="shared" si="1"/>
        <v>24</v>
      </c>
      <c r="H28" s="83">
        <f t="shared" si="1"/>
        <v>11</v>
      </c>
    </row>
    <row r="29" spans="1:8">
      <c r="B29">
        <f>B28*100/C12</f>
        <v>0</v>
      </c>
      <c r="C29">
        <f>C28*100/C12</f>
        <v>52.358490566037737</v>
      </c>
      <c r="D29">
        <f>D28*100/C12</f>
        <v>20.754716981132077</v>
      </c>
      <c r="E29">
        <f>E28*100/C12</f>
        <v>32.547169811320757</v>
      </c>
      <c r="F29">
        <f>F28*100/C12</f>
        <v>24.056603773584907</v>
      </c>
      <c r="G29">
        <f>G28*100/C12</f>
        <v>11.320754716981131</v>
      </c>
      <c r="H29">
        <f>H28*100/C12</f>
        <v>5.1886792452830193</v>
      </c>
    </row>
  </sheetData>
  <mergeCells count="1">
    <mergeCell ref="A2:C2"/>
  </mergeCells>
  <phoneticPr fontId="11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H28"/>
  <sheetViews>
    <sheetView workbookViewId="0">
      <selection activeCell="I12" sqref="I12"/>
    </sheetView>
  </sheetViews>
  <sheetFormatPr defaultRowHeight="15"/>
  <cols>
    <col min="1" max="1" width="19.85546875" customWidth="1"/>
    <col min="5" max="5" width="11.28515625" customWidth="1"/>
  </cols>
  <sheetData>
    <row r="1" spans="1:8" ht="15.75">
      <c r="A1" s="163" t="s">
        <v>58</v>
      </c>
      <c r="B1" s="163"/>
      <c r="C1" s="163"/>
      <c r="D1" s="163"/>
      <c r="E1" s="72"/>
      <c r="F1" s="24"/>
    </row>
    <row r="2" spans="1:8" ht="15.75">
      <c r="A2" s="144" t="s">
        <v>22</v>
      </c>
      <c r="B2" s="144">
        <v>36</v>
      </c>
      <c r="C2" s="25"/>
      <c r="D2" s="25"/>
      <c r="E2" s="25"/>
      <c r="F2" s="25"/>
    </row>
    <row r="3" spans="1:8" ht="78.75">
      <c r="A3" s="26" t="s">
        <v>1</v>
      </c>
      <c r="B3" s="26" t="s">
        <v>35</v>
      </c>
      <c r="C3" s="26" t="s">
        <v>36</v>
      </c>
      <c r="D3" s="26" t="s">
        <v>37</v>
      </c>
      <c r="E3" s="26" t="s">
        <v>23</v>
      </c>
      <c r="F3" s="26" t="s">
        <v>24</v>
      </c>
      <c r="G3" s="26" t="s">
        <v>38</v>
      </c>
    </row>
    <row r="4" spans="1:8" ht="15.75">
      <c r="A4" s="27" t="s">
        <v>25</v>
      </c>
      <c r="B4" s="27">
        <v>16</v>
      </c>
      <c r="C4" s="27">
        <v>16</v>
      </c>
      <c r="D4" s="49">
        <f t="shared" ref="D4:D14" si="0">C4/B4</f>
        <v>1</v>
      </c>
      <c r="E4" s="28">
        <v>100</v>
      </c>
      <c r="F4" s="28">
        <v>41</v>
      </c>
      <c r="G4" s="30">
        <v>63</v>
      </c>
      <c r="H4" t="s">
        <v>81</v>
      </c>
    </row>
    <row r="5" spans="1:8" ht="15.75">
      <c r="A5" s="27" t="s">
        <v>11</v>
      </c>
      <c r="B5" s="27">
        <v>17</v>
      </c>
      <c r="C5" s="27">
        <v>15</v>
      </c>
      <c r="D5" s="49">
        <f t="shared" si="0"/>
        <v>0.88235294117647056</v>
      </c>
      <c r="E5" s="28">
        <v>78</v>
      </c>
      <c r="F5" s="28">
        <v>20</v>
      </c>
      <c r="G5" s="30">
        <v>51</v>
      </c>
    </row>
    <row r="6" spans="1:8" ht="15.75">
      <c r="A6" s="27" t="s">
        <v>12</v>
      </c>
      <c r="B6" s="27">
        <v>5</v>
      </c>
      <c r="C6" s="27">
        <v>3</v>
      </c>
      <c r="D6" s="49">
        <f t="shared" si="0"/>
        <v>0.6</v>
      </c>
      <c r="E6" s="28">
        <v>42</v>
      </c>
      <c r="F6" s="28">
        <v>20</v>
      </c>
      <c r="G6" s="30">
        <v>32</v>
      </c>
    </row>
    <row r="7" spans="1:8" ht="15.75">
      <c r="A7" s="27" t="s">
        <v>13</v>
      </c>
      <c r="B7" s="27">
        <v>25</v>
      </c>
      <c r="C7" s="27">
        <v>21</v>
      </c>
      <c r="D7" s="49">
        <f t="shared" si="0"/>
        <v>0.84</v>
      </c>
      <c r="E7" s="28">
        <v>70</v>
      </c>
      <c r="F7" s="28">
        <v>33</v>
      </c>
      <c r="G7" s="30">
        <v>43</v>
      </c>
    </row>
    <row r="8" spans="1:8" ht="15.75">
      <c r="A8" s="27" t="s">
        <v>14</v>
      </c>
      <c r="B8" s="27">
        <v>9</v>
      </c>
      <c r="C8" s="27">
        <v>6</v>
      </c>
      <c r="D8" s="49">
        <f t="shared" si="0"/>
        <v>0.66666666666666663</v>
      </c>
      <c r="E8" s="28">
        <v>46</v>
      </c>
      <c r="F8" s="28">
        <v>20</v>
      </c>
      <c r="G8" s="30">
        <v>36</v>
      </c>
    </row>
    <row r="9" spans="1:8" ht="15.75">
      <c r="A9" s="27" t="s">
        <v>15</v>
      </c>
      <c r="B9" s="27">
        <v>8</v>
      </c>
      <c r="C9" s="27">
        <v>7</v>
      </c>
      <c r="D9" s="49">
        <f t="shared" si="0"/>
        <v>0.875</v>
      </c>
      <c r="E9" s="28">
        <v>47</v>
      </c>
      <c r="F9" s="28">
        <v>27</v>
      </c>
      <c r="G9" s="30">
        <v>40</v>
      </c>
    </row>
    <row r="10" spans="1:8" ht="15.75">
      <c r="A10" s="27" t="s">
        <v>16</v>
      </c>
      <c r="B10" s="27">
        <v>3</v>
      </c>
      <c r="C10" s="27">
        <v>1</v>
      </c>
      <c r="D10" s="49">
        <f t="shared" si="0"/>
        <v>0.33333333333333331</v>
      </c>
      <c r="E10" s="28">
        <v>59</v>
      </c>
      <c r="F10" s="28">
        <v>33</v>
      </c>
      <c r="G10" s="30">
        <v>42</v>
      </c>
    </row>
    <row r="11" spans="1:8" ht="15.75">
      <c r="A11" s="31" t="s">
        <v>26</v>
      </c>
      <c r="B11" s="9">
        <f>SUM(B4:B10)</f>
        <v>83</v>
      </c>
      <c r="C11" s="9">
        <f>SUM(C4:C10)</f>
        <v>69</v>
      </c>
      <c r="D11" s="55">
        <f t="shared" si="0"/>
        <v>0.83132530120481929</v>
      </c>
      <c r="E11" s="9">
        <f>MAX(E4:E10)</f>
        <v>100</v>
      </c>
      <c r="F11" s="9">
        <f>MIN(F4:F10)</f>
        <v>20</v>
      </c>
      <c r="G11" s="66">
        <f>AVERAGE(G4:G10)</f>
        <v>43.857142857142854</v>
      </c>
    </row>
    <row r="12" spans="1:8" ht="15.75">
      <c r="A12" s="56" t="s">
        <v>27</v>
      </c>
      <c r="B12" s="57">
        <v>3038</v>
      </c>
      <c r="C12" s="57">
        <v>2409</v>
      </c>
      <c r="D12" s="58">
        <f t="shared" si="0"/>
        <v>0.792955892034233</v>
      </c>
      <c r="E12" s="57">
        <v>100</v>
      </c>
      <c r="F12" s="57">
        <v>0</v>
      </c>
      <c r="G12" s="57">
        <v>43.03</v>
      </c>
    </row>
    <row r="13" spans="1:8" ht="15.75">
      <c r="A13" s="61" t="s">
        <v>20</v>
      </c>
      <c r="B13" s="57">
        <v>1</v>
      </c>
      <c r="C13" s="57">
        <v>0</v>
      </c>
      <c r="D13" s="62">
        <f t="shared" si="0"/>
        <v>0</v>
      </c>
      <c r="E13" s="57">
        <v>17</v>
      </c>
      <c r="F13" s="57">
        <v>17</v>
      </c>
      <c r="G13" s="57">
        <v>17</v>
      </c>
    </row>
    <row r="14" spans="1:8" ht="15.75">
      <c r="A14" s="61" t="s">
        <v>19</v>
      </c>
      <c r="B14" s="57">
        <v>4</v>
      </c>
      <c r="C14" s="57">
        <v>3</v>
      </c>
      <c r="D14" s="62">
        <f t="shared" si="0"/>
        <v>0.75</v>
      </c>
      <c r="E14" s="57">
        <v>66</v>
      </c>
      <c r="F14" s="57">
        <v>23</v>
      </c>
      <c r="G14" s="57">
        <v>43</v>
      </c>
    </row>
    <row r="15" spans="1:8">
      <c r="A15" t="s">
        <v>28</v>
      </c>
      <c r="B15">
        <f>B11-C11</f>
        <v>14</v>
      </c>
    </row>
    <row r="18" spans="1:8" ht="18.75">
      <c r="A18" s="26" t="s">
        <v>1</v>
      </c>
      <c r="B18" s="119">
        <v>36</v>
      </c>
      <c r="C18" s="119" t="s">
        <v>43</v>
      </c>
      <c r="D18" s="119" t="s">
        <v>44</v>
      </c>
      <c r="E18" s="120" t="s">
        <v>45</v>
      </c>
      <c r="F18" s="120" t="s">
        <v>46</v>
      </c>
      <c r="G18" s="120" t="s">
        <v>47</v>
      </c>
      <c r="H18" s="120" t="s">
        <v>48</v>
      </c>
    </row>
    <row r="19" spans="1:8" ht="15.75">
      <c r="A19" s="27" t="s">
        <v>25</v>
      </c>
      <c r="B19" s="83">
        <v>0</v>
      </c>
      <c r="C19" s="83">
        <v>5</v>
      </c>
      <c r="D19" s="83">
        <v>2</v>
      </c>
      <c r="E19" s="108">
        <v>3</v>
      </c>
      <c r="F19" s="108">
        <v>2</v>
      </c>
      <c r="G19" s="108">
        <v>0</v>
      </c>
      <c r="H19" s="108">
        <v>2</v>
      </c>
    </row>
    <row r="20" spans="1:8" ht="15.75">
      <c r="A20" s="27" t="s">
        <v>11</v>
      </c>
      <c r="B20" s="83">
        <v>0</v>
      </c>
      <c r="C20" s="83">
        <v>4</v>
      </c>
      <c r="D20" s="83">
        <v>0</v>
      </c>
      <c r="E20" s="108">
        <v>3</v>
      </c>
      <c r="F20" s="108">
        <v>1</v>
      </c>
      <c r="G20" s="108">
        <v>0</v>
      </c>
      <c r="H20" s="108">
        <v>0</v>
      </c>
    </row>
    <row r="21" spans="1:8" ht="15.75">
      <c r="A21" s="27" t="s">
        <v>12</v>
      </c>
      <c r="B21" s="83">
        <v>0</v>
      </c>
      <c r="C21" s="83">
        <v>0</v>
      </c>
      <c r="D21" s="83">
        <v>0</v>
      </c>
      <c r="E21" s="108">
        <v>0</v>
      </c>
      <c r="F21" s="108">
        <v>0</v>
      </c>
      <c r="G21" s="108">
        <v>0</v>
      </c>
      <c r="H21" s="108">
        <v>0</v>
      </c>
    </row>
    <row r="22" spans="1:8" ht="15.75">
      <c r="A22" s="27" t="s">
        <v>13</v>
      </c>
      <c r="B22" s="83">
        <v>3</v>
      </c>
      <c r="C22" s="83">
        <v>2</v>
      </c>
      <c r="D22" s="83">
        <v>0</v>
      </c>
      <c r="E22" s="108">
        <v>2</v>
      </c>
      <c r="F22" s="108">
        <v>0</v>
      </c>
      <c r="G22" s="108">
        <v>0</v>
      </c>
      <c r="H22" s="108">
        <v>0</v>
      </c>
    </row>
    <row r="23" spans="1:8" ht="15.75">
      <c r="A23" s="27" t="s">
        <v>14</v>
      </c>
      <c r="B23" s="83">
        <v>1</v>
      </c>
      <c r="C23" s="83">
        <v>0</v>
      </c>
      <c r="D23" s="83">
        <v>0</v>
      </c>
      <c r="E23" s="108">
        <v>0</v>
      </c>
      <c r="F23" s="108">
        <v>0</v>
      </c>
      <c r="G23" s="108">
        <v>0</v>
      </c>
      <c r="H23" s="108">
        <v>0</v>
      </c>
    </row>
    <row r="24" spans="1:8" ht="15.75">
      <c r="A24" s="27" t="s">
        <v>15</v>
      </c>
      <c r="B24" s="84">
        <v>1</v>
      </c>
      <c r="C24" s="84">
        <v>0</v>
      </c>
      <c r="D24" s="84">
        <v>0</v>
      </c>
      <c r="E24" s="108">
        <v>0</v>
      </c>
      <c r="F24" s="108">
        <v>0</v>
      </c>
      <c r="G24" s="108">
        <v>0</v>
      </c>
      <c r="H24" s="108">
        <v>0</v>
      </c>
    </row>
    <row r="25" spans="1:8" ht="15.75">
      <c r="A25" s="27" t="s">
        <v>16</v>
      </c>
      <c r="B25" s="83">
        <v>0</v>
      </c>
      <c r="C25" s="83">
        <v>0</v>
      </c>
      <c r="D25" s="83">
        <v>0</v>
      </c>
      <c r="E25" s="108">
        <v>0</v>
      </c>
      <c r="F25" s="108">
        <v>0</v>
      </c>
      <c r="G25" s="108">
        <v>0</v>
      </c>
      <c r="H25" s="108">
        <v>0</v>
      </c>
    </row>
    <row r="26" spans="1:8" ht="18.75">
      <c r="A26" s="69" t="s">
        <v>49</v>
      </c>
      <c r="B26" s="83">
        <f t="shared" ref="B26:H26" si="1">SUM(B19:B25)</f>
        <v>5</v>
      </c>
      <c r="C26" s="83">
        <f t="shared" si="1"/>
        <v>11</v>
      </c>
      <c r="D26" s="83">
        <f t="shared" si="1"/>
        <v>2</v>
      </c>
      <c r="E26" s="83">
        <f t="shared" si="1"/>
        <v>8</v>
      </c>
      <c r="F26" s="83">
        <f t="shared" si="1"/>
        <v>3</v>
      </c>
      <c r="G26" s="83">
        <f t="shared" si="1"/>
        <v>0</v>
      </c>
      <c r="H26" s="83">
        <f t="shared" si="1"/>
        <v>2</v>
      </c>
    </row>
    <row r="27" spans="1:8">
      <c r="B27">
        <f>B26*100/B11</f>
        <v>6.024096385542169</v>
      </c>
      <c r="C27">
        <f>C26*100/B11</f>
        <v>13.253012048192771</v>
      </c>
      <c r="D27">
        <f>D26*100/B11</f>
        <v>2.4096385542168677</v>
      </c>
      <c r="E27">
        <f>E26*100/B11</f>
        <v>9.6385542168674707</v>
      </c>
      <c r="F27">
        <f>F26*100/B11</f>
        <v>3.6144578313253013</v>
      </c>
      <c r="G27">
        <f>G26*100/B11</f>
        <v>0</v>
      </c>
      <c r="H27">
        <f>H26*100/B11</f>
        <v>2.4096385542168677</v>
      </c>
    </row>
    <row r="28" spans="1:8">
      <c r="E28" s="121"/>
      <c r="F28" s="121"/>
      <c r="G28" s="121"/>
      <c r="H28" s="121"/>
    </row>
  </sheetData>
  <mergeCells count="1">
    <mergeCell ref="A1:D1"/>
  </mergeCells>
  <phoneticPr fontId="11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J27"/>
  <sheetViews>
    <sheetView tabSelected="1" workbookViewId="0">
      <selection activeCell="I9" sqref="I9"/>
    </sheetView>
  </sheetViews>
  <sheetFormatPr defaultRowHeight="15"/>
  <cols>
    <col min="1" max="1" width="18.140625" customWidth="1"/>
  </cols>
  <sheetData>
    <row r="1" spans="1:10" ht="15.75">
      <c r="A1" s="163" t="s">
        <v>57</v>
      </c>
      <c r="B1" s="163"/>
      <c r="C1" s="163"/>
      <c r="D1" s="163"/>
      <c r="E1" s="48"/>
      <c r="F1" s="48"/>
    </row>
    <row r="2" spans="1:10" ht="15.75">
      <c r="A2" s="144" t="s">
        <v>22</v>
      </c>
      <c r="B2" s="144">
        <v>22</v>
      </c>
      <c r="C2" s="25"/>
      <c r="D2" s="25"/>
      <c r="E2" s="25"/>
      <c r="F2" s="25"/>
    </row>
    <row r="3" spans="1:10" ht="78.75">
      <c r="A3" s="26" t="s">
        <v>1</v>
      </c>
      <c r="B3" s="26" t="s">
        <v>35</v>
      </c>
      <c r="C3" s="26" t="s">
        <v>36</v>
      </c>
      <c r="D3" s="26" t="s">
        <v>37</v>
      </c>
      <c r="E3" s="26" t="s">
        <v>23</v>
      </c>
      <c r="F3" s="26" t="s">
        <v>24</v>
      </c>
      <c r="G3" s="26" t="s">
        <v>38</v>
      </c>
      <c r="I3" s="173"/>
      <c r="J3" s="173"/>
    </row>
    <row r="4" spans="1:10" ht="15.75">
      <c r="A4" s="27" t="s">
        <v>25</v>
      </c>
      <c r="B4" s="27">
        <v>1</v>
      </c>
      <c r="C4" s="27">
        <v>1</v>
      </c>
      <c r="D4" s="49">
        <f>C4/B4</f>
        <v>1</v>
      </c>
      <c r="E4" s="28">
        <v>81</v>
      </c>
      <c r="F4" s="28">
        <v>59</v>
      </c>
      <c r="G4" s="30">
        <v>70</v>
      </c>
    </row>
    <row r="5" spans="1:10" ht="15.75">
      <c r="A5" s="27" t="s">
        <v>11</v>
      </c>
      <c r="B5" s="27">
        <v>1</v>
      </c>
      <c r="C5" s="27">
        <v>1</v>
      </c>
      <c r="D5" s="49">
        <f t="shared" ref="D5:D10" si="0">C5/B5</f>
        <v>1</v>
      </c>
      <c r="E5" s="28">
        <v>61</v>
      </c>
      <c r="F5" s="28">
        <v>61</v>
      </c>
      <c r="G5" s="30">
        <v>61</v>
      </c>
    </row>
    <row r="6" spans="1:10" ht="15.75">
      <c r="A6" s="27" t="s">
        <v>12</v>
      </c>
      <c r="B6" s="28">
        <v>1</v>
      </c>
      <c r="C6" s="28">
        <v>1</v>
      </c>
      <c r="D6" s="29">
        <f t="shared" si="0"/>
        <v>1</v>
      </c>
      <c r="E6" s="28">
        <v>59</v>
      </c>
      <c r="F6" s="28">
        <v>59</v>
      </c>
      <c r="G6" s="30">
        <v>59</v>
      </c>
    </row>
    <row r="7" spans="1:10" ht="15.75">
      <c r="A7" s="27" t="s">
        <v>13</v>
      </c>
      <c r="B7" s="90"/>
      <c r="C7" s="90"/>
      <c r="D7" s="91" t="e">
        <f t="shared" si="0"/>
        <v>#DIV/0!</v>
      </c>
      <c r="E7" s="90"/>
      <c r="F7" s="90"/>
      <c r="G7" s="92"/>
    </row>
    <row r="8" spans="1:10" ht="15.75">
      <c r="A8" s="27" t="s">
        <v>14</v>
      </c>
      <c r="B8" s="28">
        <v>1</v>
      </c>
      <c r="C8" s="28">
        <v>1</v>
      </c>
      <c r="D8" s="29">
        <f t="shared" si="0"/>
        <v>1</v>
      </c>
      <c r="E8" s="28">
        <v>39</v>
      </c>
      <c r="F8" s="28">
        <v>39</v>
      </c>
      <c r="G8" s="30">
        <v>39</v>
      </c>
    </row>
    <row r="9" spans="1:10" ht="15.75">
      <c r="A9" s="27" t="s">
        <v>15</v>
      </c>
      <c r="B9" s="90"/>
      <c r="C9" s="90"/>
      <c r="D9" s="91"/>
      <c r="E9" s="90"/>
      <c r="F9" s="90"/>
      <c r="G9" s="92"/>
    </row>
    <row r="10" spans="1:10" ht="15.75">
      <c r="A10" s="27" t="s">
        <v>16</v>
      </c>
      <c r="B10" s="90"/>
      <c r="C10" s="90"/>
      <c r="D10" s="91" t="e">
        <f t="shared" si="0"/>
        <v>#DIV/0!</v>
      </c>
      <c r="E10" s="90"/>
      <c r="F10" s="90"/>
      <c r="G10" s="92"/>
    </row>
    <row r="11" spans="1:10" ht="15.75">
      <c r="A11" s="31" t="s">
        <v>26</v>
      </c>
      <c r="B11" s="122">
        <f>SUM(B4:B10)</f>
        <v>4</v>
      </c>
      <c r="C11" s="122">
        <f>SUM(C4:C10)</f>
        <v>4</v>
      </c>
      <c r="D11" s="123">
        <f>C11/B11</f>
        <v>1</v>
      </c>
      <c r="E11" s="122">
        <f>MAX(E4:E10)</f>
        <v>81</v>
      </c>
      <c r="F11" s="122">
        <f>MIN(F4:F10)</f>
        <v>39</v>
      </c>
      <c r="G11" s="146">
        <f>AVERAGE(G4:G10)</f>
        <v>57.25</v>
      </c>
    </row>
    <row r="12" spans="1:10" ht="15.75">
      <c r="A12" s="35" t="s">
        <v>19</v>
      </c>
      <c r="B12" s="35">
        <v>1</v>
      </c>
      <c r="C12" s="35">
        <v>1</v>
      </c>
      <c r="D12" s="47">
        <f>C12/B12</f>
        <v>1</v>
      </c>
      <c r="E12" s="35">
        <v>47</v>
      </c>
      <c r="F12" s="35">
        <v>47</v>
      </c>
      <c r="G12" s="37">
        <v>47</v>
      </c>
    </row>
    <row r="13" spans="1:10" ht="15.75">
      <c r="A13" s="34" t="s">
        <v>27</v>
      </c>
      <c r="B13" s="102">
        <v>863</v>
      </c>
      <c r="C13" s="102">
        <v>853</v>
      </c>
      <c r="D13" s="154">
        <f>C13/B13</f>
        <v>0.98841251448435685</v>
      </c>
      <c r="E13" s="102">
        <v>99</v>
      </c>
      <c r="F13" s="102">
        <v>0</v>
      </c>
      <c r="G13" s="153">
        <v>70.37</v>
      </c>
    </row>
    <row r="14" spans="1:10">
      <c r="A14" t="s">
        <v>28</v>
      </c>
      <c r="B14">
        <f>B11-C11</f>
        <v>0</v>
      </c>
    </row>
    <row r="16" spans="1:10" ht="15.75">
      <c r="A16" s="172"/>
      <c r="B16" s="172"/>
      <c r="C16" s="172"/>
      <c r="D16" s="172"/>
      <c r="E16" s="172"/>
      <c r="F16" s="172"/>
      <c r="G16" s="18"/>
    </row>
    <row r="17" spans="1:7" ht="15.75">
      <c r="A17" s="75"/>
      <c r="B17" s="75"/>
      <c r="C17" s="75"/>
      <c r="D17" s="75"/>
      <c r="E17" s="75"/>
      <c r="F17" s="75"/>
      <c r="G17" s="18"/>
    </row>
    <row r="18" spans="1:7" ht="15.75">
      <c r="A18" s="26" t="s">
        <v>1</v>
      </c>
      <c r="B18" s="114">
        <v>22</v>
      </c>
      <c r="C18" s="114" t="s">
        <v>43</v>
      </c>
      <c r="D18" s="114" t="s">
        <v>44</v>
      </c>
      <c r="E18" s="76"/>
      <c r="F18" s="116" t="s">
        <v>45</v>
      </c>
      <c r="G18" s="116" t="s">
        <v>46</v>
      </c>
    </row>
    <row r="19" spans="1:7" ht="15.75">
      <c r="A19" s="27" t="s">
        <v>25</v>
      </c>
      <c r="B19" s="84">
        <v>0</v>
      </c>
      <c r="C19" s="84">
        <v>0</v>
      </c>
      <c r="D19" s="84">
        <v>1</v>
      </c>
      <c r="E19" s="115"/>
      <c r="F19" s="84">
        <v>0</v>
      </c>
      <c r="G19" s="95">
        <v>0</v>
      </c>
    </row>
    <row r="20" spans="1:7" ht="15.75">
      <c r="A20" s="27" t="s">
        <v>11</v>
      </c>
      <c r="B20" s="84"/>
      <c r="C20" s="84"/>
      <c r="D20" s="84"/>
      <c r="E20" s="115"/>
      <c r="F20" s="84"/>
      <c r="G20" s="84"/>
    </row>
    <row r="21" spans="1:7" ht="15.75">
      <c r="A21" s="27" t="s">
        <v>12</v>
      </c>
      <c r="B21" s="84">
        <v>0</v>
      </c>
      <c r="C21" s="84">
        <v>0</v>
      </c>
      <c r="D21" s="84">
        <v>0</v>
      </c>
      <c r="E21" s="115"/>
      <c r="F21" s="84">
        <v>0</v>
      </c>
      <c r="G21" s="84">
        <v>0</v>
      </c>
    </row>
    <row r="22" spans="1:7" ht="15.75">
      <c r="A22" s="27" t="s">
        <v>13</v>
      </c>
      <c r="B22" s="117"/>
      <c r="C22" s="117"/>
      <c r="D22" s="117"/>
      <c r="E22" s="115"/>
      <c r="F22" s="117"/>
      <c r="G22" s="117"/>
    </row>
    <row r="23" spans="1:7" ht="15.75">
      <c r="A23" s="27" t="s">
        <v>14</v>
      </c>
      <c r="B23" s="84">
        <v>0</v>
      </c>
      <c r="C23" s="84">
        <v>0</v>
      </c>
      <c r="D23" s="84">
        <v>0</v>
      </c>
      <c r="E23" s="115"/>
      <c r="F23" s="84">
        <v>0</v>
      </c>
      <c r="G23" s="84">
        <v>0</v>
      </c>
    </row>
    <row r="24" spans="1:7" ht="15.75">
      <c r="A24" s="27" t="s">
        <v>15</v>
      </c>
      <c r="B24" s="117"/>
      <c r="C24" s="117"/>
      <c r="D24" s="117"/>
      <c r="E24" s="115"/>
      <c r="F24" s="117"/>
      <c r="G24" s="117"/>
    </row>
    <row r="25" spans="1:7" ht="15.75">
      <c r="A25" s="27" t="s">
        <v>16</v>
      </c>
      <c r="B25" s="117"/>
      <c r="C25" s="117"/>
      <c r="D25" s="117"/>
      <c r="E25" s="115"/>
      <c r="F25" s="117"/>
      <c r="G25" s="117"/>
    </row>
    <row r="26" spans="1:7" ht="18.75">
      <c r="A26" s="69" t="s">
        <v>49</v>
      </c>
      <c r="B26" s="97">
        <f>SUM(B19:B25)</f>
        <v>0</v>
      </c>
      <c r="C26" s="97">
        <f>SUM(C19:C25)</f>
        <v>0</v>
      </c>
      <c r="D26" s="97">
        <f>SUM(D19:D25)</f>
        <v>1</v>
      </c>
      <c r="E26" s="96"/>
      <c r="F26" s="97">
        <f>SUM(F19:F25)</f>
        <v>0</v>
      </c>
      <c r="G26" s="97">
        <f>SUM(G19:G25)</f>
        <v>0</v>
      </c>
    </row>
    <row r="27" spans="1:7" ht="15.75">
      <c r="A27" s="75"/>
      <c r="B27" s="75">
        <f>B26*100/B11</f>
        <v>0</v>
      </c>
      <c r="C27" s="75">
        <f>C26*100/B11</f>
        <v>0</v>
      </c>
      <c r="D27" s="75">
        <f>D26*100/B11</f>
        <v>25</v>
      </c>
      <c r="E27" s="75"/>
      <c r="F27" s="75">
        <f>F26*100/B11</f>
        <v>0</v>
      </c>
      <c r="G27" s="75">
        <f>G26*100/B11</f>
        <v>0</v>
      </c>
    </row>
  </sheetData>
  <mergeCells count="3">
    <mergeCell ref="A1:D1"/>
    <mergeCell ref="A16:F16"/>
    <mergeCell ref="I3:J3"/>
  </mergeCells>
  <phoneticPr fontId="1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география</vt:lpstr>
      <vt:lpstr>литература</vt:lpstr>
      <vt:lpstr>математика Б</vt:lpstr>
      <vt:lpstr>математика П</vt:lpstr>
      <vt:lpstr>химия</vt:lpstr>
      <vt:lpstr>история</vt:lpstr>
      <vt:lpstr>русский язык</vt:lpstr>
      <vt:lpstr>физика</vt:lpstr>
      <vt:lpstr>англ.язык</vt:lpstr>
      <vt:lpstr>обществознание</vt:lpstr>
      <vt:lpstr>информатика</vt:lpstr>
      <vt:lpstr>биология</vt:lpstr>
      <vt:lpstr>двойки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Asya</dc:creator>
  <cp:lastModifiedBy>Plazma</cp:lastModifiedBy>
  <dcterms:created xsi:type="dcterms:W3CDTF">2018-06-14T02:37:52Z</dcterms:created>
  <dcterms:modified xsi:type="dcterms:W3CDTF">2019-07-10T03:22:25Z</dcterms:modified>
</cp:coreProperties>
</file>