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192" windowHeight="11520"/>
  </bookViews>
  <sheets>
    <sheet name="РБД" sheetId="6" r:id="rId1"/>
    <sheet name="выбор экзаменов" sheetId="7" r:id="rId2"/>
    <sheet name="Таб№1" sheetId="1" r:id="rId3"/>
    <sheet name="Таб№2" sheetId="8" r:id="rId4"/>
    <sheet name="рейтинг ОУ " sheetId="5" r:id="rId5"/>
    <sheet name="сравнение  за три " sheetId="13" r:id="rId6"/>
    <sheet name="90%" sheetId="9" r:id="rId7"/>
    <sheet name="на осень" sheetId="10" r:id="rId8"/>
  </sheets>
  <calcPr calcId="145621" calcOnSave="0"/>
</workbook>
</file>

<file path=xl/calcChain.xml><?xml version="1.0" encoding="utf-8"?>
<calcChain xmlns="http://schemas.openxmlformats.org/spreadsheetml/2006/main">
  <c r="AC9" i="1" l="1"/>
  <c r="AC10" i="1"/>
  <c r="AC11" i="1"/>
  <c r="AC12" i="1"/>
  <c r="AC14" i="1"/>
  <c r="AC15" i="1"/>
  <c r="AC7" i="1"/>
  <c r="Y9" i="1"/>
  <c r="Y11" i="1"/>
  <c r="Y12" i="1"/>
  <c r="Y13" i="1"/>
  <c r="Y14" i="1"/>
  <c r="Y15" i="1"/>
  <c r="Y16" i="1"/>
  <c r="Y7" i="1"/>
  <c r="U9" i="1"/>
  <c r="U11" i="1"/>
  <c r="U13" i="1"/>
  <c r="U14" i="1"/>
  <c r="U16" i="1"/>
  <c r="U17" i="1"/>
  <c r="U7" i="1"/>
  <c r="Q9" i="1"/>
  <c r="Q10" i="1"/>
  <c r="Q11" i="1"/>
  <c r="Q12" i="1"/>
  <c r="Q13" i="1"/>
  <c r="Q14" i="1"/>
  <c r="Q15" i="1"/>
  <c r="Q16" i="1"/>
  <c r="Q17" i="1"/>
  <c r="Q7" i="1"/>
  <c r="M7" i="1"/>
  <c r="I9" i="1"/>
  <c r="I10" i="1"/>
  <c r="I11" i="1"/>
  <c r="I12" i="1"/>
  <c r="I13" i="1"/>
  <c r="I14" i="1"/>
  <c r="I15" i="1"/>
  <c r="I7" i="1"/>
  <c r="E14" i="1"/>
  <c r="E15" i="1"/>
  <c r="E7" i="1"/>
  <c r="E8" i="1"/>
  <c r="E9" i="1"/>
  <c r="E10" i="1"/>
  <c r="E11" i="1"/>
  <c r="E12" i="1"/>
  <c r="E13" i="1"/>
  <c r="AF30" i="13" l="1"/>
  <c r="AP31" i="13" l="1"/>
  <c r="AP30" i="13"/>
  <c r="AO31" i="13"/>
  <c r="AO30" i="13"/>
  <c r="AN31" i="13"/>
  <c r="AN30" i="13"/>
  <c r="AM31" i="13"/>
  <c r="AM30" i="13"/>
  <c r="AL31" i="13"/>
  <c r="AL30" i="13"/>
  <c r="AK31" i="13"/>
  <c r="AK30" i="13"/>
  <c r="AI31" i="13" l="1"/>
  <c r="AF31" i="13" l="1"/>
  <c r="AE31" i="13"/>
  <c r="K31" i="13"/>
  <c r="AG30" i="13" l="1"/>
  <c r="AG31" i="13"/>
  <c r="AI30" i="13"/>
  <c r="AJ30" i="13"/>
  <c r="AJ31" i="13"/>
  <c r="AM17" i="13"/>
  <c r="AM18" i="13"/>
  <c r="AM19" i="13"/>
  <c r="AM20" i="13"/>
  <c r="AM21" i="13"/>
  <c r="AM22" i="13"/>
  <c r="AM23" i="13"/>
  <c r="AM24" i="13"/>
  <c r="AM25" i="13"/>
  <c r="AM26" i="13"/>
  <c r="AM27" i="13"/>
  <c r="AM28" i="13"/>
  <c r="AM29" i="13"/>
  <c r="AM16" i="13"/>
  <c r="AL16" i="13"/>
  <c r="AP17" i="13"/>
  <c r="AP18" i="13"/>
  <c r="AP19" i="13"/>
  <c r="AP20" i="13"/>
  <c r="AP21" i="13"/>
  <c r="AP22" i="13"/>
  <c r="AP23" i="13"/>
  <c r="AP24" i="13"/>
  <c r="AP25" i="13"/>
  <c r="AP26" i="13"/>
  <c r="AP27" i="13"/>
  <c r="AP28" i="13"/>
  <c r="AP29" i="13"/>
  <c r="A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AD16" i="13"/>
  <c r="AD17" i="13"/>
  <c r="AD18" i="13"/>
  <c r="AD19" i="13"/>
  <c r="AD20" i="13"/>
  <c r="AD21" i="13"/>
  <c r="AD22" i="13"/>
  <c r="AD23" i="13"/>
  <c r="AD24" i="13"/>
  <c r="AD25" i="13"/>
  <c r="AD26" i="13"/>
  <c r="AD27" i="13"/>
  <c r="AD28" i="13"/>
  <c r="AD29" i="13"/>
  <c r="AB17" i="13"/>
  <c r="AB18" i="13"/>
  <c r="AB19" i="13"/>
  <c r="AB20" i="13"/>
  <c r="AB21" i="13"/>
  <c r="AB22" i="13"/>
  <c r="AB23" i="13"/>
  <c r="AB24" i="13"/>
  <c r="AB25" i="13"/>
  <c r="AB26" i="13"/>
  <c r="AB27" i="13"/>
  <c r="AB28" i="13"/>
  <c r="AB29" i="13"/>
  <c r="AB30" i="13"/>
  <c r="AB31" i="13"/>
  <c r="AB16" i="13"/>
  <c r="Z17" i="13"/>
  <c r="Z18" i="13"/>
  <c r="Z19" i="13"/>
  <c r="Z20" i="13"/>
  <c r="Z21" i="13"/>
  <c r="Z22" i="13"/>
  <c r="Z23" i="13"/>
  <c r="Z24" i="13"/>
  <c r="Z25" i="13"/>
  <c r="Z26" i="13"/>
  <c r="Z27" i="13"/>
  <c r="Z28" i="13"/>
  <c r="Z29" i="13"/>
  <c r="Z30" i="13"/>
  <c r="Z31" i="13"/>
  <c r="Z16" i="13"/>
  <c r="AA30" i="13"/>
  <c r="AC30" i="13"/>
  <c r="AD30" i="13" s="1"/>
  <c r="AA31" i="13"/>
  <c r="AC31" i="13"/>
  <c r="AD31" i="13" s="1"/>
  <c r="W30" i="13"/>
  <c r="X30" i="13" s="1"/>
  <c r="X16" i="13"/>
  <c r="X17" i="13"/>
  <c r="X18" i="13"/>
  <c r="X19" i="13"/>
  <c r="X20" i="13"/>
  <c r="X21" i="13"/>
  <c r="X22" i="13"/>
  <c r="X23" i="13"/>
  <c r="X24" i="13"/>
  <c r="X25" i="13"/>
  <c r="X26" i="13"/>
  <c r="X27" i="13"/>
  <c r="X28" i="13"/>
  <c r="X29" i="13"/>
  <c r="V17" i="13"/>
  <c r="V18" i="13"/>
  <c r="V19" i="13"/>
  <c r="V20" i="13"/>
  <c r="V21" i="13"/>
  <c r="V22" i="13"/>
  <c r="V23" i="13"/>
  <c r="V24" i="13"/>
  <c r="V25" i="13"/>
  <c r="V26" i="13"/>
  <c r="V27" i="13"/>
  <c r="V28" i="13"/>
  <c r="V29" i="13"/>
  <c r="V30" i="13"/>
  <c r="V31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V16" i="13"/>
  <c r="T16" i="13"/>
  <c r="P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16" i="13"/>
  <c r="P30" i="13"/>
  <c r="P31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16" i="13"/>
  <c r="J30" i="13"/>
  <c r="J31" i="13"/>
  <c r="H30" i="13"/>
  <c r="H31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16" i="13"/>
  <c r="J16" i="13"/>
  <c r="H16" i="13"/>
  <c r="F30" i="13" l="1"/>
  <c r="F31" i="13"/>
  <c r="AO17" i="13" l="1"/>
  <c r="AO18" i="13"/>
  <c r="AO19" i="13"/>
  <c r="AO20" i="13"/>
  <c r="AO21" i="13"/>
  <c r="AO22" i="13"/>
  <c r="AO23" i="13"/>
  <c r="AO24" i="13"/>
  <c r="AO25" i="13"/>
  <c r="AO26" i="13"/>
  <c r="AO27" i="13"/>
  <c r="AO28" i="13"/>
  <c r="AO29" i="13"/>
  <c r="AO16" i="13"/>
  <c r="AN16" i="13"/>
  <c r="E30" i="13"/>
  <c r="E31" i="13"/>
  <c r="AL17" i="13" l="1"/>
  <c r="AL18" i="13"/>
  <c r="AL19" i="13"/>
  <c r="AL20" i="13"/>
  <c r="AL21" i="13"/>
  <c r="AL22" i="13"/>
  <c r="AL23" i="13"/>
  <c r="AL24" i="13"/>
  <c r="AL26" i="13"/>
  <c r="AL27" i="13"/>
  <c r="AL28" i="13"/>
  <c r="AL29" i="13"/>
  <c r="AN18" i="13"/>
  <c r="AN19" i="13"/>
  <c r="AN20" i="13"/>
  <c r="AN21" i="13"/>
  <c r="AN22" i="13"/>
  <c r="AN23" i="13"/>
  <c r="AN24" i="13"/>
  <c r="AN25" i="13"/>
  <c r="AN26" i="13"/>
  <c r="AN27" i="13"/>
  <c r="AN28" i="13"/>
  <c r="AN29" i="13"/>
  <c r="AN17" i="13"/>
  <c r="AK17" i="13"/>
  <c r="AK18" i="13"/>
  <c r="AK19" i="13"/>
  <c r="AK20" i="13"/>
  <c r="AK21" i="13"/>
  <c r="AK22" i="13"/>
  <c r="AK23" i="13"/>
  <c r="AK24" i="13"/>
  <c r="AK25" i="13"/>
  <c r="AK26" i="13"/>
  <c r="AK27" i="13"/>
  <c r="AK28" i="13"/>
  <c r="AK29" i="13"/>
  <c r="AK16" i="13"/>
  <c r="AH31" i="13"/>
  <c r="AH30" i="13"/>
  <c r="AE30" i="13"/>
  <c r="Y30" i="13"/>
  <c r="Y31" i="13"/>
  <c r="I30" i="13"/>
  <c r="K30" i="13"/>
  <c r="L30" i="13" s="1"/>
  <c r="M30" i="13"/>
  <c r="O30" i="13"/>
  <c r="Q30" i="13"/>
  <c r="R30" i="13" s="1"/>
  <c r="S30" i="13"/>
  <c r="U30" i="13"/>
  <c r="I31" i="13"/>
  <c r="L31" i="13"/>
  <c r="M31" i="13"/>
  <c r="O31" i="13"/>
  <c r="Q31" i="13"/>
  <c r="R31" i="13" s="1"/>
  <c r="S31" i="13"/>
  <c r="U31" i="13"/>
  <c r="W31" i="13"/>
  <c r="X31" i="13" s="1"/>
  <c r="G31" i="13"/>
  <c r="G30" i="13"/>
  <c r="D31" i="13"/>
  <c r="D30" i="13"/>
  <c r="AE28" i="1" l="1"/>
  <c r="AD29" i="1" l="1"/>
  <c r="AH7" i="1" l="1"/>
  <c r="AH8" i="1"/>
  <c r="AH9" i="1"/>
  <c r="AH10" i="1"/>
  <c r="AH11" i="1"/>
  <c r="AH12" i="1"/>
  <c r="AH13" i="1"/>
  <c r="AH14" i="1"/>
  <c r="AH15" i="1"/>
  <c r="AH16" i="1"/>
  <c r="F85" i="9" l="1"/>
  <c r="F87" i="9"/>
  <c r="F86" i="9"/>
  <c r="F82" i="9"/>
  <c r="F80" i="9"/>
  <c r="F81" i="9"/>
  <c r="F83" i="9"/>
  <c r="F84" i="9"/>
  <c r="F79" i="9"/>
  <c r="F69" i="9" l="1"/>
  <c r="F70" i="9"/>
  <c r="F71" i="9"/>
  <c r="F72" i="9"/>
  <c r="F73" i="9"/>
  <c r="F74" i="9"/>
  <c r="F75" i="9"/>
  <c r="F76" i="9"/>
  <c r="F77" i="9"/>
  <c r="F78" i="9"/>
  <c r="F68" i="9"/>
  <c r="F67" i="9" l="1"/>
  <c r="AD12" i="1" l="1"/>
  <c r="Z9" i="1"/>
  <c r="Z10" i="1"/>
  <c r="Z11" i="1"/>
  <c r="Z12" i="1"/>
  <c r="Z13" i="1"/>
  <c r="AC13" i="1" s="1"/>
  <c r="Z14" i="1"/>
  <c r="Z15" i="1"/>
  <c r="Z16" i="1"/>
  <c r="Z17" i="1"/>
  <c r="Z7" i="1"/>
  <c r="V9" i="1"/>
  <c r="V11" i="1"/>
  <c r="V12" i="1"/>
  <c r="V13" i="1"/>
  <c r="V14" i="1"/>
  <c r="V15" i="1"/>
  <c r="V16" i="1"/>
  <c r="V7" i="1"/>
  <c r="R9" i="1"/>
  <c r="R11" i="1"/>
  <c r="R13" i="1"/>
  <c r="R14" i="1"/>
  <c r="R16" i="1"/>
  <c r="R17" i="1"/>
  <c r="R7" i="1"/>
  <c r="N9" i="1"/>
  <c r="N10" i="1"/>
  <c r="N11" i="1"/>
  <c r="N12" i="1"/>
  <c r="N13" i="1"/>
  <c r="N14" i="1"/>
  <c r="N15" i="1"/>
  <c r="N16" i="1"/>
  <c r="N17" i="1"/>
  <c r="N7" i="1"/>
  <c r="J9" i="1"/>
  <c r="J10" i="1"/>
  <c r="J11" i="1"/>
  <c r="J13" i="1"/>
  <c r="J14" i="1"/>
  <c r="J15" i="1"/>
  <c r="J7" i="1"/>
  <c r="B8" i="1"/>
  <c r="B9" i="1"/>
  <c r="B10" i="1"/>
  <c r="B11" i="1"/>
  <c r="B12" i="1"/>
  <c r="B13" i="1"/>
  <c r="B14" i="1"/>
  <c r="B15" i="1"/>
  <c r="B17" i="1"/>
  <c r="B7" i="1"/>
  <c r="F9" i="1"/>
  <c r="F10" i="1"/>
  <c r="F11" i="1"/>
  <c r="F12" i="1"/>
  <c r="F13" i="1"/>
  <c r="F14" i="1"/>
  <c r="F15" i="1"/>
  <c r="F17" i="1"/>
  <c r="F7" i="1"/>
  <c r="AD13" i="1" l="1"/>
  <c r="AD17" i="1"/>
  <c r="AD16" i="1"/>
  <c r="AD11" i="1"/>
  <c r="AD9" i="1"/>
  <c r="AD15" i="1"/>
  <c r="AD14" i="1"/>
  <c r="AD10" i="1"/>
  <c r="AD22" i="1" l="1"/>
  <c r="E9" i="8" s="1"/>
  <c r="AE22" i="1"/>
  <c r="AF22" i="1"/>
  <c r="AG22" i="1"/>
  <c r="AD23" i="1"/>
  <c r="E10" i="8" s="1"/>
  <c r="AE23" i="1"/>
  <c r="AF23" i="1"/>
  <c r="AG23" i="1"/>
  <c r="AD24" i="1"/>
  <c r="E11" i="8" s="1"/>
  <c r="AE24" i="1"/>
  <c r="AF24" i="1"/>
  <c r="AG24" i="1"/>
  <c r="AD25" i="1"/>
  <c r="E12" i="8" s="1"/>
  <c r="AE25" i="1"/>
  <c r="AF25" i="1"/>
  <c r="AG25" i="1"/>
  <c r="AD26" i="1"/>
  <c r="E13" i="8" s="1"/>
  <c r="AE26" i="1"/>
  <c r="AF26" i="1"/>
  <c r="AG26" i="1"/>
  <c r="AD27" i="1"/>
  <c r="E14" i="8" s="1"/>
  <c r="AE27" i="1"/>
  <c r="AF27" i="1"/>
  <c r="AG27" i="1"/>
  <c r="AD28" i="1"/>
  <c r="E15" i="8" s="1"/>
  <c r="AF28" i="1"/>
  <c r="AG28" i="1"/>
  <c r="E16" i="8"/>
  <c r="AE29" i="1"/>
  <c r="AF29" i="1"/>
  <c r="AG29" i="1"/>
  <c r="AD30" i="1"/>
  <c r="E17" i="8" s="1"/>
  <c r="AE30" i="1"/>
  <c r="AF30" i="1"/>
  <c r="AG30" i="1"/>
  <c r="AD31" i="1"/>
  <c r="E18" i="8" s="1"/>
  <c r="AE31" i="1"/>
  <c r="AF31" i="1"/>
  <c r="AG31" i="1"/>
  <c r="F66" i="9" l="1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3" i="9"/>
  <c r="F44" i="9"/>
  <c r="F35" i="9"/>
  <c r="F36" i="9"/>
  <c r="F37" i="9"/>
  <c r="F38" i="9"/>
  <c r="F39" i="9"/>
  <c r="F40" i="9"/>
  <c r="F41" i="9"/>
  <c r="F42" i="9"/>
  <c r="F34" i="9"/>
  <c r="F33" i="9"/>
  <c r="F32" i="9"/>
  <c r="F31" i="9"/>
  <c r="F30" i="9"/>
  <c r="F29" i="9"/>
  <c r="F28" i="9"/>
  <c r="F27" i="9"/>
  <c r="F10" i="9"/>
  <c r="F5" i="9"/>
  <c r="F6" i="9"/>
  <c r="F7" i="9"/>
  <c r="F8" i="9"/>
  <c r="F9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AG21" i="1" l="1"/>
  <c r="AF21" i="1"/>
  <c r="AE21" i="1"/>
  <c r="AD21" i="1"/>
  <c r="E8" i="8" s="1"/>
  <c r="AD7" i="1"/>
  <c r="I9" i="8" l="1"/>
  <c r="I10" i="8"/>
  <c r="I11" i="8"/>
  <c r="I12" i="8"/>
  <c r="I13" i="8"/>
  <c r="I14" i="8"/>
  <c r="I15" i="8"/>
  <c r="I16" i="8"/>
  <c r="I17" i="8"/>
  <c r="I18" i="8"/>
  <c r="I8" i="8"/>
  <c r="H9" i="8"/>
  <c r="H10" i="8"/>
  <c r="H11" i="8"/>
  <c r="H12" i="8"/>
  <c r="H13" i="8"/>
  <c r="H14" i="8"/>
  <c r="H15" i="8"/>
  <c r="H16" i="8"/>
  <c r="H17" i="8"/>
  <c r="H18" i="8"/>
  <c r="H8" i="8"/>
  <c r="G9" i="8"/>
  <c r="G10" i="8"/>
  <c r="G11" i="8"/>
  <c r="G12" i="8"/>
  <c r="G13" i="8"/>
  <c r="G14" i="8"/>
  <c r="G15" i="8"/>
  <c r="G16" i="8"/>
  <c r="G17" i="8"/>
  <c r="G18" i="8"/>
  <c r="G8" i="8"/>
  <c r="B18" i="8"/>
  <c r="B10" i="8"/>
  <c r="B11" i="8"/>
  <c r="B12" i="8"/>
  <c r="B13" i="8"/>
  <c r="B15" i="8"/>
  <c r="B16" i="8"/>
  <c r="B17" i="8"/>
  <c r="B8" i="8"/>
  <c r="AH17" i="1"/>
  <c r="Z8" i="1"/>
  <c r="V8" i="1"/>
  <c r="R8" i="1"/>
  <c r="N8" i="1"/>
  <c r="J8" i="1"/>
  <c r="F8" i="1"/>
  <c r="AD8" i="1" l="1"/>
  <c r="B9" i="8" s="1"/>
  <c r="B14" i="8"/>
  <c r="C31" i="7"/>
  <c r="B31" i="7"/>
  <c r="I12" i="7"/>
  <c r="I9" i="7"/>
  <c r="I10" i="7"/>
  <c r="I11" i="7"/>
  <c r="I16" i="7"/>
  <c r="I18" i="7"/>
  <c r="I17" i="7"/>
  <c r="I13" i="7"/>
  <c r="I14" i="7"/>
  <c r="I15" i="7"/>
  <c r="I19" i="7"/>
  <c r="I8" i="7"/>
  <c r="O12" i="1" l="1"/>
  <c r="P12" i="1"/>
  <c r="AA12" i="1"/>
  <c r="AB12" i="1"/>
  <c r="W11" i="1"/>
  <c r="X11" i="1"/>
  <c r="W12" i="1"/>
  <c r="X12" i="1"/>
  <c r="W13" i="1"/>
  <c r="X13" i="1"/>
  <c r="W14" i="1"/>
  <c r="X14" i="1"/>
  <c r="W15" i="1"/>
  <c r="X15" i="1"/>
  <c r="AC17" i="1"/>
  <c r="AB17" i="1"/>
  <c r="AA17" i="1"/>
  <c r="T17" i="1"/>
  <c r="S17" i="1"/>
  <c r="P17" i="1"/>
  <c r="O17" i="1"/>
  <c r="K13" i="1"/>
  <c r="L13" i="1"/>
  <c r="M13" i="1"/>
  <c r="K14" i="1"/>
  <c r="L14" i="1"/>
  <c r="M14" i="1"/>
  <c r="K15" i="1"/>
  <c r="L15" i="1"/>
  <c r="M15" i="1"/>
  <c r="F4" i="10" l="1"/>
  <c r="F5" i="10"/>
  <c r="F6" i="10"/>
  <c r="F7" i="10"/>
  <c r="F8" i="10"/>
  <c r="F9" i="10"/>
  <c r="F3" i="10"/>
  <c r="F26" i="9" l="1"/>
  <c r="F4" i="9" l="1"/>
  <c r="G17" i="1" l="1"/>
  <c r="H17" i="1"/>
  <c r="G12" i="1"/>
  <c r="H12" i="1"/>
  <c r="K9" i="1"/>
  <c r="K10" i="1"/>
  <c r="K11" i="1"/>
  <c r="I17" i="1" l="1"/>
  <c r="O9" i="1"/>
  <c r="S9" i="1"/>
  <c r="W9" i="1"/>
  <c r="X9" i="1"/>
  <c r="AA9" i="1"/>
  <c r="AB9" i="1"/>
  <c r="O10" i="1"/>
  <c r="AA10" i="1"/>
  <c r="AB10" i="1"/>
  <c r="O11" i="1"/>
  <c r="P11" i="1"/>
  <c r="S11" i="1"/>
  <c r="AA11" i="1"/>
  <c r="O13" i="1"/>
  <c r="S13" i="1"/>
  <c r="AA13" i="1"/>
  <c r="O14" i="1"/>
  <c r="S14" i="1"/>
  <c r="AA14" i="1"/>
  <c r="O15" i="1"/>
  <c r="AA15" i="1"/>
  <c r="O16" i="1"/>
  <c r="S16" i="1"/>
  <c r="W16" i="1"/>
  <c r="AA16" i="1"/>
  <c r="T11" i="1" l="1"/>
  <c r="AB15" i="1"/>
  <c r="P15" i="1"/>
  <c r="AE15" i="1"/>
  <c r="AB16" i="1"/>
  <c r="X16" i="1"/>
  <c r="T16" i="1"/>
  <c r="P16" i="1"/>
  <c r="AE16" i="1"/>
  <c r="P10" i="1"/>
  <c r="L10" i="1"/>
  <c r="AE10" i="1"/>
  <c r="T9" i="1"/>
  <c r="P9" i="1"/>
  <c r="L9" i="1"/>
  <c r="M9" i="1"/>
  <c r="AE9" i="1"/>
  <c r="AE17" i="1"/>
  <c r="T13" i="1"/>
  <c r="P13" i="1"/>
  <c r="AB13" i="1"/>
  <c r="AE13" i="1"/>
  <c r="AB11" i="1"/>
  <c r="L11" i="1"/>
  <c r="M11" i="1"/>
  <c r="AE11" i="1"/>
  <c r="T14" i="1"/>
  <c r="AB14" i="1"/>
  <c r="P14" i="1"/>
  <c r="AE14" i="1"/>
  <c r="AE12" i="1"/>
  <c r="AC16" i="1"/>
  <c r="M10" i="1"/>
  <c r="AF16" i="1"/>
  <c r="AF15" i="1"/>
  <c r="AF14" i="1"/>
  <c r="AF11" i="1"/>
  <c r="AG10" i="1"/>
  <c r="H20" i="7"/>
  <c r="G20" i="7"/>
  <c r="F20" i="7"/>
  <c r="E20" i="7"/>
  <c r="D20" i="7"/>
  <c r="C20" i="7"/>
  <c r="B20" i="7"/>
  <c r="I20" i="7"/>
  <c r="E11" i="6"/>
  <c r="D11" i="6"/>
  <c r="C11" i="6"/>
  <c r="B11" i="6"/>
  <c r="AF10" i="1" l="1"/>
  <c r="AF9" i="1"/>
  <c r="AG15" i="1"/>
  <c r="AG12" i="1"/>
  <c r="AF12" i="1"/>
  <c r="AG17" i="1"/>
  <c r="AF17" i="1"/>
  <c r="AG16" i="1"/>
  <c r="AG9" i="1"/>
  <c r="AG13" i="1"/>
  <c r="AF13" i="1"/>
  <c r="AG11" i="1"/>
  <c r="AG14" i="1"/>
  <c r="D12" i="1" l="1"/>
  <c r="C12" i="1"/>
  <c r="E10" i="10" l="1"/>
  <c r="D17" i="1" l="1"/>
  <c r="C17" i="1" l="1"/>
  <c r="E17" i="1"/>
  <c r="J18" i="8" l="1"/>
  <c r="C10" i="10"/>
  <c r="D10" i="10"/>
  <c r="B10" i="10"/>
  <c r="D11" i="1"/>
  <c r="AA8" i="1"/>
  <c r="AA7" i="1"/>
  <c r="X8" i="1"/>
  <c r="X7" i="1"/>
  <c r="S8" i="1"/>
  <c r="Q8" i="1"/>
  <c r="L8" i="1"/>
  <c r="L7" i="1"/>
  <c r="I8" i="1"/>
  <c r="G7" i="1"/>
  <c r="C8" i="1"/>
  <c r="C10" i="1"/>
  <c r="D13" i="1"/>
  <c r="C7" i="1"/>
  <c r="D18" i="5" l="1"/>
  <c r="D17" i="5"/>
  <c r="G15" i="1"/>
  <c r="H15" i="1"/>
  <c r="G10" i="1"/>
  <c r="H10" i="1"/>
  <c r="H9" i="1"/>
  <c r="G9" i="1"/>
  <c r="H13" i="1"/>
  <c r="G13" i="1"/>
  <c r="H11" i="1"/>
  <c r="G11" i="1"/>
  <c r="G14" i="1"/>
  <c r="H14" i="1"/>
  <c r="B12" i="10"/>
  <c r="B13" i="10"/>
  <c r="C18" i="8"/>
  <c r="D18" i="8" s="1"/>
  <c r="F18" i="8"/>
  <c r="H8" i="1"/>
  <c r="C9" i="8"/>
  <c r="D9" i="8" s="1"/>
  <c r="D8" i="1"/>
  <c r="K7" i="1"/>
  <c r="D15" i="1"/>
  <c r="C15" i="1"/>
  <c r="C14" i="1"/>
  <c r="D14" i="1"/>
  <c r="C9" i="1"/>
  <c r="D9" i="1"/>
  <c r="C11" i="1"/>
  <c r="P8" i="1"/>
  <c r="D10" i="1"/>
  <c r="T8" i="1"/>
  <c r="U8" i="1"/>
  <c r="C14" i="8"/>
  <c r="D14" i="8" s="1"/>
  <c r="T7" i="1"/>
  <c r="M8" i="1"/>
  <c r="G8" i="1"/>
  <c r="K8" i="1"/>
  <c r="AE8" i="1"/>
  <c r="P7" i="1"/>
  <c r="O7" i="1"/>
  <c r="W7" i="1"/>
  <c r="AB7" i="1"/>
  <c r="C8" i="8"/>
  <c r="D8" i="8" s="1"/>
  <c r="H7" i="1"/>
  <c r="O8" i="1"/>
  <c r="D7" i="1"/>
  <c r="AC8" i="1"/>
  <c r="AB8" i="1"/>
  <c r="J11" i="8"/>
  <c r="S7" i="1"/>
  <c r="F8" i="8"/>
  <c r="F13" i="8"/>
  <c r="J10" i="8"/>
  <c r="C17" i="8"/>
  <c r="D17" i="8" s="1"/>
  <c r="F9" i="8"/>
  <c r="AF8" i="1"/>
  <c r="AF7" i="1"/>
  <c r="W8" i="1"/>
  <c r="Y8" i="1"/>
  <c r="AG8" i="1"/>
  <c r="AE7" i="1"/>
  <c r="C13" i="1"/>
  <c r="D19" i="5" l="1"/>
  <c r="D16" i="5"/>
  <c r="D15" i="5"/>
  <c r="D13" i="5"/>
  <c r="D14" i="5"/>
  <c r="J9" i="8"/>
  <c r="J8" i="8"/>
  <c r="J16" i="8"/>
  <c r="C16" i="8"/>
  <c r="D16" i="8" s="1"/>
  <c r="J13" i="8"/>
  <c r="C13" i="8"/>
  <c r="D13" i="8" s="1"/>
  <c r="J14" i="8"/>
  <c r="J17" i="8"/>
  <c r="C10" i="8"/>
  <c r="D10" i="8" s="1"/>
  <c r="F17" i="8"/>
  <c r="J15" i="8"/>
  <c r="F14" i="8"/>
  <c r="F10" i="8"/>
  <c r="J12" i="8"/>
  <c r="F16" i="8" l="1"/>
  <c r="C11" i="8"/>
  <c r="D11" i="8" s="1"/>
  <c r="F11" i="8"/>
  <c r="C15" i="8"/>
  <c r="D15" i="8" s="1"/>
  <c r="F15" i="8"/>
  <c r="C12" i="8"/>
  <c r="D12" i="8" s="1"/>
  <c r="F12" i="8"/>
</calcChain>
</file>

<file path=xl/sharedStrings.xml><?xml version="1.0" encoding="utf-8"?>
<sst xmlns="http://schemas.openxmlformats.org/spreadsheetml/2006/main" count="409" uniqueCount="204">
  <si>
    <t>ОУ</t>
  </si>
  <si>
    <t>Средняя отметка</t>
  </si>
  <si>
    <t>СОШ № 2</t>
  </si>
  <si>
    <t>СОШ № 3</t>
  </si>
  <si>
    <t>СОШ № 4</t>
  </si>
  <si>
    <t>СОШ № 5</t>
  </si>
  <si>
    <t>СОШ № 6</t>
  </si>
  <si>
    <t>СОШ № 7</t>
  </si>
  <si>
    <t>Качество %</t>
  </si>
  <si>
    <t>по городу</t>
  </si>
  <si>
    <t>Предмет</t>
  </si>
  <si>
    <t>Кол-во</t>
  </si>
  <si>
    <t>По городу</t>
  </si>
  <si>
    <t>№</t>
  </si>
  <si>
    <t>Образовательное учреждение</t>
  </si>
  <si>
    <t>Количество обучающихся</t>
  </si>
  <si>
    <t>Средний первичный балл</t>
  </si>
  <si>
    <t xml:space="preserve">Успеваемость </t>
  </si>
  <si>
    <t>%</t>
  </si>
  <si>
    <t xml:space="preserve">Количество </t>
  </si>
  <si>
    <t xml:space="preserve">Матем </t>
  </si>
  <si>
    <t>Русск</t>
  </si>
  <si>
    <t>СОШ №2</t>
  </si>
  <si>
    <t>СОШ №3</t>
  </si>
  <si>
    <t>СОШ №4</t>
  </si>
  <si>
    <t>СОШ №5</t>
  </si>
  <si>
    <t>СОШ №6</t>
  </si>
  <si>
    <t>СОШ №7</t>
  </si>
  <si>
    <t>Образовательные учеждения</t>
  </si>
  <si>
    <t>МБОУ "СОШ №2"</t>
  </si>
  <si>
    <t>МБОУ "СОШ №3"</t>
  </si>
  <si>
    <t>МБОУ "СОШ №4"</t>
  </si>
  <si>
    <t>МБОУ "СОШ №5"</t>
  </si>
  <si>
    <t>МБОУ "СОШ №6"</t>
  </si>
  <si>
    <t>МБОУ "СОШ №7"</t>
  </si>
  <si>
    <t>ИТОГО</t>
  </si>
  <si>
    <t>МБОУ "Гимназия"</t>
  </si>
  <si>
    <t>Данные</t>
  </si>
  <si>
    <t>Общеобразовательные учреждения</t>
  </si>
  <si>
    <t>Гимназия</t>
  </si>
  <si>
    <t>Рус</t>
  </si>
  <si>
    <t>Мат</t>
  </si>
  <si>
    <t>Физ</t>
  </si>
  <si>
    <t>Хим</t>
  </si>
  <si>
    <t>Био</t>
  </si>
  <si>
    <t>Англ</t>
  </si>
  <si>
    <t>Общ</t>
  </si>
  <si>
    <t>ГВЭ</t>
  </si>
  <si>
    <t>Кол-во участников ОГЭ, получивших 3</t>
  </si>
  <si>
    <t>Кол-во участников ОГЭ, получивших 4</t>
  </si>
  <si>
    <t>Кол-во участников ОГЭ, получивших 5</t>
  </si>
  <si>
    <t>Средняя оценка по городу</t>
  </si>
  <si>
    <t>Средняя оценка по области</t>
  </si>
  <si>
    <t>Средняя оценка по РФ</t>
  </si>
  <si>
    <t>Предметы</t>
  </si>
  <si>
    <t>количество участников</t>
  </si>
  <si>
    <t>успеваемость %</t>
  </si>
  <si>
    <t>качество %</t>
  </si>
  <si>
    <t>Сош №2</t>
  </si>
  <si>
    <t>"2"</t>
  </si>
  <si>
    <t xml:space="preserve"> "3"</t>
  </si>
  <si>
    <t>"4"</t>
  </si>
  <si>
    <t>"5"</t>
  </si>
  <si>
    <t>ФИО</t>
  </si>
  <si>
    <t>ОГЭ</t>
  </si>
  <si>
    <t>русский</t>
  </si>
  <si>
    <t>матем</t>
  </si>
  <si>
    <t>СОШ№3</t>
  </si>
  <si>
    <t>СОШ№4</t>
  </si>
  <si>
    <t>СОШ№6</t>
  </si>
  <si>
    <t>Кол-во участников ОГЭ</t>
  </si>
  <si>
    <t>Выпускники подтвердившие освоение основных общеобразовательных программ среднего  общего образования</t>
  </si>
  <si>
    <t>Выпускники не подтвердившие освоение основных общеобразовательных программ среднего общего образования</t>
  </si>
  <si>
    <t>Первичный балл</t>
  </si>
  <si>
    <t xml:space="preserve">Процент </t>
  </si>
  <si>
    <t>Ист</t>
  </si>
  <si>
    <t>Геогр</t>
  </si>
  <si>
    <t>Инф</t>
  </si>
  <si>
    <t>СОШ№7</t>
  </si>
  <si>
    <t>СОШ№5</t>
  </si>
  <si>
    <t>Геог</t>
  </si>
  <si>
    <t>с учетом пересдачи</t>
  </si>
  <si>
    <t>данные по основному дню сдачи экзаменов</t>
  </si>
  <si>
    <t>по ОУ</t>
  </si>
  <si>
    <t>итого</t>
  </si>
  <si>
    <t>человеко/экзаменов</t>
  </si>
  <si>
    <t>человек</t>
  </si>
  <si>
    <t>по области</t>
  </si>
  <si>
    <t>Показатели участия выпускников 9-х классов в экзаменах в  форме ОГЭ</t>
  </si>
  <si>
    <t xml:space="preserve">Гимназия </t>
  </si>
  <si>
    <t>Сравнительные показатели участия образовательных учреждений в ГИА выпускников IX классов в форме ОГЭ за три года</t>
  </si>
  <si>
    <t>Выпускники выполнившие верно более 90% задания</t>
  </si>
  <si>
    <t>Лит</t>
  </si>
  <si>
    <t>Нем</t>
  </si>
  <si>
    <t>Наименование</t>
  </si>
  <si>
    <t>Всего</t>
  </si>
  <si>
    <t>8 вид</t>
  </si>
  <si>
    <t>Муниципальное общеобразовательное учреждение "Средняя общеобразовательная школа № 2"</t>
  </si>
  <si>
    <t>Муниципальное  общеобразовательное учреждение "Средняя общеобразовательная школа № 3"</t>
  </si>
  <si>
    <t>Муниципальное общеобразовательное учреждение "Средняя общеобразовательная школа № 4 имени Д.М. Перова"</t>
  </si>
  <si>
    <t>Муниципальное общеобразовательное учреждение "Средняя общеобразовательная школа № 5"</t>
  </si>
  <si>
    <t>Муниципальное общеобразовательное учреждение "Средняя общеобразовательная школа № 6"</t>
  </si>
  <si>
    <t>Муниципальное общеобразовательное учреждение "Средняя общеобразовательная школа № 7"</t>
  </si>
  <si>
    <t>Муниципальное общеобразовательное учреждение "Гимназия имени В.А. Надькина"</t>
  </si>
  <si>
    <t xml:space="preserve">Качество </t>
  </si>
  <si>
    <t>СОШ2</t>
  </si>
  <si>
    <t>математика</t>
  </si>
  <si>
    <t>география</t>
  </si>
  <si>
    <t>гимназия</t>
  </si>
  <si>
    <t>СОШ№2</t>
  </si>
  <si>
    <t>ИТОГО:</t>
  </si>
  <si>
    <t>двойки</t>
  </si>
  <si>
    <t>итого без аттестатов  человек</t>
  </si>
  <si>
    <t>в 2017 году было 65</t>
  </si>
  <si>
    <t>о количестве выпускников 2019 г., участников ОГЭ, зарегистрированных в РИС</t>
  </si>
  <si>
    <t>Сусликов Сергей</t>
  </si>
  <si>
    <t>Бояркина Ксения</t>
  </si>
  <si>
    <t>Курылева Алина</t>
  </si>
  <si>
    <t>Семенюгина Валерия</t>
  </si>
  <si>
    <t>Сивакова Дарья</t>
  </si>
  <si>
    <t>Сергеева Полина</t>
  </si>
  <si>
    <t>Семенюк Мария</t>
  </si>
  <si>
    <t>Страх Александра</t>
  </si>
  <si>
    <t>Сафронова Виктория</t>
  </si>
  <si>
    <t>Ширяева Мария</t>
  </si>
  <si>
    <t>Шорохова Алена</t>
  </si>
  <si>
    <t>Яковлева Екатерина</t>
  </si>
  <si>
    <t>Тимошенко Ксения</t>
  </si>
  <si>
    <t>Цыганков Юрий</t>
  </si>
  <si>
    <t>Шалак Влада</t>
  </si>
  <si>
    <t>Шабалин Данил</t>
  </si>
  <si>
    <t>Камальдинова Анастасия</t>
  </si>
  <si>
    <t>Кашкан Светлана</t>
  </si>
  <si>
    <t>Карегина Нина</t>
  </si>
  <si>
    <t>Андреева Александра</t>
  </si>
  <si>
    <t>Абрамов Александр</t>
  </si>
  <si>
    <t>Коржаневская Анастасия</t>
  </si>
  <si>
    <t>Копанов Александр</t>
  </si>
  <si>
    <t>Кузьменко Павел</t>
  </si>
  <si>
    <t>Криницкий Никита</t>
  </si>
  <si>
    <t>Критинин Андрей</t>
  </si>
  <si>
    <t>Коваливнич Кирилл</t>
  </si>
  <si>
    <t>Бочкарникова Анастасия</t>
  </si>
  <si>
    <t>СОШ 3</t>
  </si>
  <si>
    <t>Петрушин Георгий</t>
  </si>
  <si>
    <t>Цапук Леонид</t>
  </si>
  <si>
    <t>Юрасова Полина</t>
  </si>
  <si>
    <t>Боровская Кристина</t>
  </si>
  <si>
    <t>Капориков икита</t>
  </si>
  <si>
    <t>Комарова Екатерина</t>
  </si>
  <si>
    <t>Чемезова Александра</t>
  </si>
  <si>
    <t>Чечегова Елизавета</t>
  </si>
  <si>
    <t>Шевченко Дарья</t>
  </si>
  <si>
    <t>Харина Вероника</t>
  </si>
  <si>
    <t>Дорофеева Виктория</t>
  </si>
  <si>
    <t>Ершова валентина</t>
  </si>
  <si>
    <t>Дагаева Милена</t>
  </si>
  <si>
    <t>Лозовой Савелий</t>
  </si>
  <si>
    <t>Налетова Арина</t>
  </si>
  <si>
    <t>СОШ 4</t>
  </si>
  <si>
    <t>Панина Дарья</t>
  </si>
  <si>
    <t>Шарыгина Полина</t>
  </si>
  <si>
    <t>Аференок Юрий</t>
  </si>
  <si>
    <t>Кузьмина Мария</t>
  </si>
  <si>
    <t>Канина Полина</t>
  </si>
  <si>
    <t>Перебоева Олеся</t>
  </si>
  <si>
    <t>Герасименко Дмитрий</t>
  </si>
  <si>
    <t>Андреев Алексей</t>
  </si>
  <si>
    <t>Ахматгалиева Кристина</t>
  </si>
  <si>
    <t>Бауман Максим</t>
  </si>
  <si>
    <t>Зюзина Полина</t>
  </si>
  <si>
    <t>Осипова Виктория</t>
  </si>
  <si>
    <t>Лунева Мария</t>
  </si>
  <si>
    <t>Ступина Ирина</t>
  </si>
  <si>
    <t>Тихонова Юлия</t>
  </si>
  <si>
    <t>Вилкова Ангелина</t>
  </si>
  <si>
    <t>Артемьев Данил</t>
  </si>
  <si>
    <t>Тимощенко Ксения</t>
  </si>
  <si>
    <t>СОШ 5</t>
  </si>
  <si>
    <t>Чертков Сергей</t>
  </si>
  <si>
    <t>СОШ 6</t>
  </si>
  <si>
    <t>Егунов Александр</t>
  </si>
  <si>
    <t>СОШ 7</t>
  </si>
  <si>
    <t>СОШ 2</t>
  </si>
  <si>
    <t>Симонов Михаил</t>
  </si>
  <si>
    <t>Степанова Дарья</t>
  </si>
  <si>
    <t>Степанюк Анна</t>
  </si>
  <si>
    <t>Митрофанский Александр</t>
  </si>
  <si>
    <t>Лучинкин Роман</t>
  </si>
  <si>
    <t>Смирнов Родион</t>
  </si>
  <si>
    <t>информатика</t>
  </si>
  <si>
    <t>химия</t>
  </si>
  <si>
    <t>русский язык</t>
  </si>
  <si>
    <t>Копанов Владислав</t>
  </si>
  <si>
    <t>Иремашвили Давид</t>
  </si>
  <si>
    <t>Александрова Валерия</t>
  </si>
  <si>
    <t>Карнаухов Дмитрий</t>
  </si>
  <si>
    <t>Бутакова Ольга</t>
  </si>
  <si>
    <t>Майоров Глеб</t>
  </si>
  <si>
    <t xml:space="preserve">в 2018 году было </t>
  </si>
  <si>
    <t>о результатах ОГЭ выпускников в 2019 году</t>
  </si>
  <si>
    <t>Рейтинг образовательных учреждений по средней отметке обучающихся по русскому языку 2019</t>
  </si>
  <si>
    <t>Рейтинг образовательных учреждений по средней отметке обучающихся по математике 2019</t>
  </si>
  <si>
    <t>1-семейное образование (Величко)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</si>
</sst>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9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4DFE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4" fillId="0" borderId="0" xfId="0" applyFont="1"/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0" xfId="0" applyFill="1"/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/>
    </xf>
    <xf numFmtId="0" fontId="4" fillId="0" borderId="1" xfId="0" applyFont="1" applyBorder="1" applyAlignment="1"/>
    <xf numFmtId="165" fontId="0" fillId="0" borderId="0" xfId="0" applyNumberFormat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 wrapText="1"/>
    </xf>
    <xf numFmtId="0" fontId="0" fillId="0" borderId="4" xfId="0" applyBorder="1"/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6" xfId="0" quotePrefix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9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Border="1" applyAlignment="1"/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4" fillId="7" borderId="1" xfId="0" applyFont="1" applyFill="1" applyBorder="1"/>
    <xf numFmtId="0" fontId="0" fillId="7" borderId="0" xfId="0" applyFill="1"/>
    <xf numFmtId="0" fontId="0" fillId="9" borderId="0" xfId="0" applyFill="1"/>
    <xf numFmtId="0" fontId="2" fillId="8" borderId="1" xfId="0" applyFont="1" applyFill="1" applyBorder="1" applyAlignment="1">
      <alignment horizontal="center" vertical="top" wrapText="1"/>
    </xf>
    <xf numFmtId="0" fontId="4" fillId="0" borderId="0" xfId="0" applyFont="1" applyFill="1"/>
    <xf numFmtId="0" fontId="2" fillId="8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9" fillId="0" borderId="1" xfId="0" applyFont="1" applyFill="1" applyBorder="1"/>
    <xf numFmtId="0" fontId="2" fillId="0" borderId="1" xfId="0" applyFont="1" applyFill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8" xfId="0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/>
    <xf numFmtId="0" fontId="4" fillId="0" borderId="8" xfId="0" applyFont="1" applyFill="1" applyBorder="1"/>
    <xf numFmtId="0" fontId="4" fillId="7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1" xfId="0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textRotation="90" wrapText="1"/>
    </xf>
    <xf numFmtId="9" fontId="12" fillId="0" borderId="1" xfId="0" applyNumberFormat="1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" fontId="15" fillId="10" borderId="1" xfId="0" applyNumberFormat="1" applyFont="1" applyFill="1" applyBorder="1" applyAlignment="1">
      <alignment horizontal="center" vertical="top" wrapText="1"/>
    </xf>
    <xf numFmtId="1" fontId="15" fillId="10" borderId="1" xfId="0" applyNumberFormat="1" applyFont="1" applyFill="1" applyBorder="1" applyAlignment="1">
      <alignment horizontal="center"/>
    </xf>
    <xf numFmtId="1" fontId="12" fillId="1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" fontId="15" fillId="10" borderId="1" xfId="0" quotePrefix="1" applyNumberFormat="1" applyFont="1" applyFill="1" applyBorder="1" applyAlignment="1">
      <alignment horizontal="center" vertical="top" wrapText="1"/>
    </xf>
    <xf numFmtId="0" fontId="15" fillId="10" borderId="1" xfId="0" applyFont="1" applyFill="1" applyBorder="1" applyAlignment="1">
      <alignment horizontal="center" vertical="top" wrapText="1"/>
    </xf>
    <xf numFmtId="0" fontId="15" fillId="10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6" fillId="6" borderId="1" xfId="0" applyFont="1" applyFill="1" applyBorder="1" applyAlignment="1" applyProtection="1">
      <alignment horizontal="left" vertical="center" wrapText="1" indent="3" shrinkToFit="1"/>
      <protection locked="0"/>
    </xf>
    <xf numFmtId="0" fontId="16" fillId="0" borderId="1" xfId="0" applyFont="1" applyBorder="1"/>
    <xf numFmtId="0" fontId="17" fillId="7" borderId="0" xfId="0" applyFont="1" applyFill="1"/>
    <xf numFmtId="0" fontId="18" fillId="0" borderId="0" xfId="0" applyFont="1"/>
    <xf numFmtId="0" fontId="18" fillId="0" borderId="1" xfId="0" applyFont="1" applyBorder="1"/>
    <xf numFmtId="0" fontId="17" fillId="0" borderId="1" xfId="0" applyFont="1" applyBorder="1" applyAlignment="1">
      <alignment horizontal="center"/>
    </xf>
    <xf numFmtId="0" fontId="18" fillId="6" borderId="1" xfId="0" applyFont="1" applyFill="1" applyBorder="1" applyAlignment="1" applyProtection="1">
      <alignment horizontal="left" vertical="center" wrapText="1" indent="3" shrinkToFit="1"/>
      <protection locked="0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10" fillId="14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9" fontId="12" fillId="15" borderId="1" xfId="0" applyNumberFormat="1" applyFont="1" applyFill="1" applyBorder="1" applyAlignment="1">
      <alignment horizontal="center" vertical="top" wrapText="1"/>
    </xf>
    <xf numFmtId="2" fontId="12" fillId="15" borderId="1" xfId="0" applyNumberFormat="1" applyFont="1" applyFill="1" applyBorder="1" applyAlignment="1">
      <alignment horizontal="center" vertical="top" wrapText="1"/>
    </xf>
    <xf numFmtId="1" fontId="15" fillId="15" borderId="1" xfId="0" quotePrefix="1" applyNumberFormat="1" applyFont="1" applyFill="1" applyBorder="1" applyAlignment="1">
      <alignment horizontal="center" vertical="top" wrapText="1"/>
    </xf>
    <xf numFmtId="1" fontId="15" fillId="15" borderId="1" xfId="0" applyNumberFormat="1" applyFont="1" applyFill="1" applyBorder="1" applyAlignment="1">
      <alignment horizontal="center" vertical="top" wrapText="1"/>
    </xf>
    <xf numFmtId="1" fontId="15" fillId="15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15" borderId="1" xfId="0" applyFont="1" applyFill="1" applyBorder="1" applyAlignment="1">
      <alignment horizontal="center"/>
    </xf>
    <xf numFmtId="0" fontId="2" fillId="16" borderId="7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wrapText="1"/>
    </xf>
    <xf numFmtId="0" fontId="2" fillId="12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2" fontId="2" fillId="7" borderId="1" xfId="0" applyNumberFormat="1" applyFont="1" applyFill="1" applyBorder="1" applyAlignment="1">
      <alignment horizontal="right"/>
    </xf>
    <xf numFmtId="2" fontId="2" fillId="16" borderId="7" xfId="0" applyNumberFormat="1" applyFont="1" applyFill="1" applyBorder="1" applyAlignment="1">
      <alignment horizontal="right"/>
    </xf>
    <xf numFmtId="2" fontId="2" fillId="14" borderId="1" xfId="0" applyNumberFormat="1" applyFont="1" applyFill="1" applyBorder="1" applyAlignment="1">
      <alignment horizontal="right"/>
    </xf>
    <xf numFmtId="2" fontId="2" fillId="12" borderId="1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left" wrapText="1"/>
    </xf>
    <xf numFmtId="0" fontId="2" fillId="16" borderId="7" xfId="0" applyFont="1" applyFill="1" applyBorder="1" applyAlignment="1">
      <alignment horizontal="left" wrapText="1"/>
    </xf>
    <xf numFmtId="0" fontId="2" fillId="12" borderId="1" xfId="0" applyFont="1" applyFill="1" applyBorder="1" applyAlignment="1">
      <alignment horizontal="left" vertical="center"/>
    </xf>
    <xf numFmtId="0" fontId="2" fillId="13" borderId="7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8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16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14" borderId="7" xfId="0" applyFont="1" applyFill="1" applyBorder="1" applyAlignment="1">
      <alignment horizontal="left" vertical="center"/>
    </xf>
    <xf numFmtId="0" fontId="2" fillId="13" borderId="7" xfId="0" applyFont="1" applyFill="1" applyBorder="1" applyAlignment="1">
      <alignment horizontal="center" wrapText="1"/>
    </xf>
    <xf numFmtId="0" fontId="2" fillId="12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2" fillId="14" borderId="1" xfId="0" applyFont="1" applyFill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right" wrapText="1"/>
    </xf>
    <xf numFmtId="2" fontId="0" fillId="0" borderId="0" xfId="0" applyNumberFormat="1" applyAlignment="1">
      <alignment horizontal="right"/>
    </xf>
    <xf numFmtId="0" fontId="2" fillId="7" borderId="1" xfId="0" applyFont="1" applyFill="1" applyBorder="1" applyAlignment="1">
      <alignment horizontal="left"/>
    </xf>
    <xf numFmtId="1" fontId="10" fillId="14" borderId="7" xfId="0" applyNumberFormat="1" applyFont="1" applyFill="1" applyBorder="1" applyAlignment="1">
      <alignment horizontal="center"/>
    </xf>
    <xf numFmtId="1" fontId="10" fillId="14" borderId="1" xfId="0" applyNumberFormat="1" applyFont="1" applyFill="1" applyBorder="1" applyAlignment="1">
      <alignment horizontal="center"/>
    </xf>
    <xf numFmtId="4" fontId="2" fillId="13" borderId="7" xfId="0" applyNumberFormat="1" applyFont="1" applyFill="1" applyBorder="1" applyAlignment="1">
      <alignment horizontal="right" wrapText="1"/>
    </xf>
    <xf numFmtId="0" fontId="15" fillId="15" borderId="1" xfId="0" applyFont="1" applyFill="1" applyBorder="1" applyAlignment="1">
      <alignment horizontal="center" vertical="top" wrapText="1"/>
    </xf>
    <xf numFmtId="1" fontId="12" fillId="15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2" fillId="17" borderId="1" xfId="0" applyFont="1" applyFill="1" applyBorder="1" applyAlignment="1">
      <alignment horizontal="center" wrapText="1"/>
    </xf>
    <xf numFmtId="0" fontId="12" fillId="17" borderId="1" xfId="0" applyFont="1" applyFill="1" applyBorder="1" applyAlignment="1">
      <alignment horizontal="center"/>
    </xf>
    <xf numFmtId="0" fontId="12" fillId="17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0" fontId="2" fillId="18" borderId="1" xfId="0" applyFont="1" applyFill="1" applyBorder="1" applyAlignment="1">
      <alignment horizontal="center" vertical="center" wrapText="1"/>
    </xf>
    <xf numFmtId="164" fontId="2" fillId="18" borderId="1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top" wrapText="1"/>
    </xf>
    <xf numFmtId="164" fontId="2" fillId="5" borderId="2" xfId="0" applyNumberFormat="1" applyFont="1" applyFill="1" applyBorder="1" applyAlignment="1">
      <alignment horizontal="center" vertical="top" wrapText="1"/>
    </xf>
    <xf numFmtId="0" fontId="2" fillId="20" borderId="1" xfId="0" applyFont="1" applyFill="1" applyBorder="1" applyAlignment="1">
      <alignment horizontal="center" vertical="center" wrapText="1"/>
    </xf>
    <xf numFmtId="164" fontId="2" fillId="2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3" borderId="0" xfId="0" applyFont="1" applyFill="1" applyBorder="1" applyAlignment="1">
      <alignment horizontal="center" vertical="top" wrapText="1"/>
    </xf>
    <xf numFmtId="0" fontId="2" fillId="19" borderId="1" xfId="0" applyFont="1" applyFill="1" applyBorder="1" applyAlignment="1">
      <alignment horizontal="center" vertical="center" wrapText="1"/>
    </xf>
    <xf numFmtId="164" fontId="2" fillId="19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7" borderId="0" xfId="0" applyFill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2" fillId="7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17" borderId="8" xfId="0" applyFont="1" applyFill="1" applyBorder="1" applyAlignment="1">
      <alignment horizontal="center" wrapText="1"/>
    </xf>
    <xf numFmtId="0" fontId="12" fillId="17" borderId="7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0" fillId="8" borderId="0" xfId="0" applyFill="1" applyAlignment="1">
      <alignment horizontal="center"/>
    </xf>
    <xf numFmtId="0" fontId="4" fillId="0" borderId="9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165" fontId="4" fillId="0" borderId="9" xfId="0" applyNumberFormat="1" applyFont="1" applyBorder="1" applyAlignment="1">
      <alignment horizontal="center" textRotation="90" wrapText="1"/>
    </xf>
    <xf numFmtId="165" fontId="4" fillId="0" borderId="10" xfId="0" applyNumberFormat="1" applyFont="1" applyBorder="1" applyAlignment="1">
      <alignment horizontal="center" textRotation="90" wrapText="1"/>
    </xf>
    <xf numFmtId="0" fontId="5" fillId="8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2" fillId="12" borderId="17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14" borderId="18" xfId="0" applyFont="1" applyFill="1" applyBorder="1" applyAlignment="1">
      <alignment horizontal="center" vertical="center"/>
    </xf>
    <xf numFmtId="0" fontId="2" fillId="14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7" borderId="8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 wrapText="1"/>
    </xf>
    <xf numFmtId="0" fontId="2" fillId="13" borderId="17" xfId="0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F11"/>
  <sheetViews>
    <sheetView tabSelected="1" workbookViewId="0">
      <selection activeCell="K10" sqref="K10"/>
    </sheetView>
  </sheetViews>
  <sheetFormatPr defaultRowHeight="13.2" x14ac:dyDescent="0.25"/>
  <cols>
    <col min="1" max="1" width="62" customWidth="1"/>
    <col min="2" max="2" width="12.109375" customWidth="1"/>
    <col min="3" max="3" width="10.5546875" customWidth="1"/>
  </cols>
  <sheetData>
    <row r="2" spans="1:6" ht="13.8" x14ac:dyDescent="0.25">
      <c r="A2" s="102">
        <v>2019</v>
      </c>
      <c r="B2" s="103"/>
      <c r="C2" s="103"/>
      <c r="D2" s="103"/>
      <c r="E2" s="103"/>
    </row>
    <row r="3" spans="1:6" ht="13.8" x14ac:dyDescent="0.25">
      <c r="A3" s="104" t="s">
        <v>94</v>
      </c>
      <c r="B3" s="105" t="s">
        <v>95</v>
      </c>
      <c r="C3" s="105" t="s">
        <v>64</v>
      </c>
      <c r="D3" s="105" t="s">
        <v>47</v>
      </c>
      <c r="E3" s="105" t="s">
        <v>96</v>
      </c>
    </row>
    <row r="4" spans="1:6" ht="27.6" x14ac:dyDescent="0.25">
      <c r="A4" s="106" t="s">
        <v>97</v>
      </c>
      <c r="B4" s="104">
        <v>92</v>
      </c>
      <c r="C4" s="104">
        <v>65</v>
      </c>
      <c r="D4" s="104">
        <v>27</v>
      </c>
      <c r="E4" s="104">
        <v>0</v>
      </c>
    </row>
    <row r="5" spans="1:6" ht="27.6" x14ac:dyDescent="0.25">
      <c r="A5" s="106" t="s">
        <v>98</v>
      </c>
      <c r="B5" s="104">
        <v>50</v>
      </c>
      <c r="C5" s="104">
        <v>42</v>
      </c>
      <c r="D5" s="104">
        <v>6</v>
      </c>
      <c r="E5" s="104">
        <v>2</v>
      </c>
      <c r="F5" t="s">
        <v>203</v>
      </c>
    </row>
    <row r="6" spans="1:6" ht="27.6" x14ac:dyDescent="0.25">
      <c r="A6" s="106" t="s">
        <v>99</v>
      </c>
      <c r="B6" s="104">
        <v>101</v>
      </c>
      <c r="C6" s="104">
        <v>91</v>
      </c>
      <c r="D6" s="104">
        <v>9</v>
      </c>
      <c r="E6" s="104">
        <v>1</v>
      </c>
    </row>
    <row r="7" spans="1:6" ht="27.6" x14ac:dyDescent="0.25">
      <c r="A7" s="106" t="s">
        <v>100</v>
      </c>
      <c r="B7" s="104">
        <v>52</v>
      </c>
      <c r="C7" s="104">
        <v>44</v>
      </c>
      <c r="D7" s="104">
        <v>5</v>
      </c>
      <c r="E7" s="104">
        <v>3</v>
      </c>
    </row>
    <row r="8" spans="1:6" ht="27.6" x14ac:dyDescent="0.25">
      <c r="A8" s="106" t="s">
        <v>101</v>
      </c>
      <c r="B8" s="104">
        <v>23</v>
      </c>
      <c r="C8" s="104">
        <v>17</v>
      </c>
      <c r="D8" s="104">
        <v>2</v>
      </c>
      <c r="E8" s="104">
        <v>4</v>
      </c>
    </row>
    <row r="9" spans="1:6" ht="27.6" x14ac:dyDescent="0.25">
      <c r="A9" s="106" t="s">
        <v>102</v>
      </c>
      <c r="B9" s="104">
        <v>56</v>
      </c>
      <c r="C9" s="104">
        <v>37</v>
      </c>
      <c r="D9" s="104">
        <v>13</v>
      </c>
      <c r="E9" s="104">
        <v>6</v>
      </c>
    </row>
    <row r="10" spans="1:6" ht="27.6" x14ac:dyDescent="0.25">
      <c r="A10" s="106" t="s">
        <v>103</v>
      </c>
      <c r="B10" s="104">
        <v>57</v>
      </c>
      <c r="C10" s="104">
        <v>56</v>
      </c>
      <c r="D10" s="104">
        <v>1</v>
      </c>
      <c r="E10" s="104">
        <v>0</v>
      </c>
    </row>
    <row r="11" spans="1:6" ht="13.8" x14ac:dyDescent="0.25">
      <c r="A11" s="100" t="s">
        <v>35</v>
      </c>
      <c r="B11" s="101">
        <f>SUM(B4:B10)</f>
        <v>431</v>
      </c>
      <c r="C11" s="101">
        <f t="shared" ref="C11:E11" si="0">SUM(C4:C10)</f>
        <v>352</v>
      </c>
      <c r="D11" s="101">
        <f t="shared" si="0"/>
        <v>63</v>
      </c>
      <c r="E11" s="101">
        <f t="shared" si="0"/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3:I31"/>
  <sheetViews>
    <sheetView workbookViewId="0">
      <selection activeCell="H34" sqref="H34"/>
    </sheetView>
  </sheetViews>
  <sheetFormatPr defaultRowHeight="13.2" x14ac:dyDescent="0.25"/>
  <cols>
    <col min="2" max="2" width="11.44140625" customWidth="1"/>
  </cols>
  <sheetData>
    <row r="3" spans="1:9" x14ac:dyDescent="0.25">
      <c r="A3" s="174" t="s">
        <v>37</v>
      </c>
      <c r="B3" s="174"/>
      <c r="C3" s="174"/>
      <c r="D3" s="174"/>
      <c r="E3" s="174"/>
      <c r="F3" s="174"/>
      <c r="G3" s="174"/>
      <c r="H3" s="174"/>
    </row>
    <row r="4" spans="1:9" x14ac:dyDescent="0.25">
      <c r="A4" s="175" t="s">
        <v>114</v>
      </c>
      <c r="B4" s="175"/>
      <c r="C4" s="175"/>
      <c r="D4" s="175"/>
      <c r="E4" s="175"/>
      <c r="F4" s="175"/>
      <c r="G4" s="175"/>
      <c r="H4" s="175"/>
    </row>
    <row r="5" spans="1:9" x14ac:dyDescent="0.25">
      <c r="G5" s="55"/>
      <c r="H5" s="55"/>
    </row>
    <row r="6" spans="1:9" ht="12.75" customHeight="1" x14ac:dyDescent="0.25">
      <c r="A6" s="176" t="s">
        <v>10</v>
      </c>
      <c r="B6" s="178" t="s">
        <v>38</v>
      </c>
      <c r="C6" s="178"/>
      <c r="D6" s="178"/>
      <c r="E6" s="178"/>
      <c r="F6" s="178"/>
      <c r="G6" s="178"/>
      <c r="H6" s="178"/>
      <c r="I6" s="176" t="s">
        <v>35</v>
      </c>
    </row>
    <row r="7" spans="1:9" ht="26.4" x14ac:dyDescent="0.25">
      <c r="A7" s="177"/>
      <c r="B7" s="54" t="s">
        <v>39</v>
      </c>
      <c r="C7" s="54" t="s">
        <v>22</v>
      </c>
      <c r="D7" s="54" t="s">
        <v>23</v>
      </c>
      <c r="E7" s="54" t="s">
        <v>24</v>
      </c>
      <c r="F7" s="54" t="s">
        <v>25</v>
      </c>
      <c r="G7" s="54" t="s">
        <v>26</v>
      </c>
      <c r="H7" s="13" t="s">
        <v>27</v>
      </c>
      <c r="I7" s="177"/>
    </row>
    <row r="8" spans="1:9" x14ac:dyDescent="0.25">
      <c r="A8" s="14" t="s">
        <v>40</v>
      </c>
      <c r="B8" s="14">
        <v>56</v>
      </c>
      <c r="C8" s="14">
        <v>65</v>
      </c>
      <c r="D8" s="14">
        <v>42</v>
      </c>
      <c r="E8" s="14">
        <v>91</v>
      </c>
      <c r="F8" s="14">
        <v>44</v>
      </c>
      <c r="G8" s="14">
        <v>17</v>
      </c>
      <c r="H8" s="15">
        <v>37</v>
      </c>
      <c r="I8" s="16">
        <f>SUM(B8:H8)</f>
        <v>352</v>
      </c>
    </row>
    <row r="9" spans="1:9" x14ac:dyDescent="0.25">
      <c r="A9" s="14" t="s">
        <v>41</v>
      </c>
      <c r="B9" s="14">
        <v>56</v>
      </c>
      <c r="C9" s="14">
        <v>65</v>
      </c>
      <c r="D9" s="14">
        <v>42</v>
      </c>
      <c r="E9" s="14">
        <v>91</v>
      </c>
      <c r="F9" s="14">
        <v>44</v>
      </c>
      <c r="G9" s="14">
        <v>17</v>
      </c>
      <c r="H9" s="15">
        <v>37</v>
      </c>
      <c r="I9" s="16">
        <f t="shared" ref="I9:I19" si="0">SUM(B9:H9)</f>
        <v>352</v>
      </c>
    </row>
    <row r="10" spans="1:9" x14ac:dyDescent="0.25">
      <c r="A10" s="14" t="s">
        <v>42</v>
      </c>
      <c r="B10" s="14">
        <v>10</v>
      </c>
      <c r="C10" s="14">
        <v>10</v>
      </c>
      <c r="D10" s="14">
        <v>2</v>
      </c>
      <c r="E10" s="14">
        <v>27</v>
      </c>
      <c r="F10" s="14">
        <v>7</v>
      </c>
      <c r="G10" s="14">
        <v>4</v>
      </c>
      <c r="H10" s="15">
        <v>6</v>
      </c>
      <c r="I10" s="16">
        <f t="shared" si="0"/>
        <v>66</v>
      </c>
    </row>
    <row r="11" spans="1:9" x14ac:dyDescent="0.25">
      <c r="A11" s="17" t="s">
        <v>43</v>
      </c>
      <c r="B11" s="17">
        <v>12</v>
      </c>
      <c r="C11" s="17">
        <v>26</v>
      </c>
      <c r="D11" s="17">
        <v>6</v>
      </c>
      <c r="E11" s="17">
        <v>8</v>
      </c>
      <c r="F11" s="17">
        <v>0</v>
      </c>
      <c r="G11" s="17">
        <v>0</v>
      </c>
      <c r="H11" s="17">
        <v>2</v>
      </c>
      <c r="I11" s="16">
        <f t="shared" si="0"/>
        <v>54</v>
      </c>
    </row>
    <row r="12" spans="1:9" x14ac:dyDescent="0.25">
      <c r="A12" s="56" t="s">
        <v>44</v>
      </c>
      <c r="B12" s="14">
        <v>5</v>
      </c>
      <c r="C12" s="14">
        <v>8</v>
      </c>
      <c r="D12" s="14">
        <v>17</v>
      </c>
      <c r="E12" s="14">
        <v>22</v>
      </c>
      <c r="F12" s="14">
        <v>8</v>
      </c>
      <c r="G12" s="14">
        <v>5</v>
      </c>
      <c r="H12" s="14">
        <v>11</v>
      </c>
      <c r="I12" s="16">
        <f>SUM(B12:H12)</f>
        <v>76</v>
      </c>
    </row>
    <row r="13" spans="1:9" x14ac:dyDescent="0.25">
      <c r="A13" s="4" t="s">
        <v>45</v>
      </c>
      <c r="B13" s="18">
        <v>10</v>
      </c>
      <c r="C13" s="18">
        <v>2</v>
      </c>
      <c r="D13" s="18">
        <v>0</v>
      </c>
      <c r="E13" s="18">
        <v>2</v>
      </c>
      <c r="F13" s="18">
        <v>0</v>
      </c>
      <c r="G13" s="18">
        <v>1</v>
      </c>
      <c r="H13" s="20">
        <v>1</v>
      </c>
      <c r="I13" s="16">
        <f>SUM(B13:H13)</f>
        <v>16</v>
      </c>
    </row>
    <row r="14" spans="1:9" x14ac:dyDescent="0.25">
      <c r="A14" s="4" t="s">
        <v>93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9">
        <v>0</v>
      </c>
      <c r="H14" s="20">
        <v>0</v>
      </c>
      <c r="I14" s="16">
        <f>SUM(B14:H14)</f>
        <v>0</v>
      </c>
    </row>
    <row r="15" spans="1:9" x14ac:dyDescent="0.25">
      <c r="A15" s="4" t="s">
        <v>46</v>
      </c>
      <c r="B15" s="18">
        <v>41</v>
      </c>
      <c r="C15" s="18">
        <v>26</v>
      </c>
      <c r="D15" s="18">
        <v>23</v>
      </c>
      <c r="E15" s="18">
        <v>64</v>
      </c>
      <c r="F15" s="18">
        <v>36</v>
      </c>
      <c r="G15" s="19">
        <v>9</v>
      </c>
      <c r="H15" s="20">
        <v>24</v>
      </c>
      <c r="I15" s="16">
        <f>SUM(B15:H15)</f>
        <v>223</v>
      </c>
    </row>
    <row r="16" spans="1:9" x14ac:dyDescent="0.25">
      <c r="A16" s="17" t="s">
        <v>77</v>
      </c>
      <c r="B16" s="17">
        <v>11</v>
      </c>
      <c r="C16" s="17">
        <v>46</v>
      </c>
      <c r="D16" s="17">
        <v>9</v>
      </c>
      <c r="E16" s="17">
        <v>41</v>
      </c>
      <c r="F16" s="17">
        <v>33</v>
      </c>
      <c r="G16" s="17">
        <v>10</v>
      </c>
      <c r="H16" s="17">
        <v>16</v>
      </c>
      <c r="I16" s="16">
        <f t="shared" si="0"/>
        <v>166</v>
      </c>
    </row>
    <row r="17" spans="1:9" x14ac:dyDescent="0.25">
      <c r="A17" s="56" t="s">
        <v>76</v>
      </c>
      <c r="B17" s="14">
        <v>15</v>
      </c>
      <c r="C17" s="14">
        <v>10</v>
      </c>
      <c r="D17" s="14">
        <v>27</v>
      </c>
      <c r="E17" s="14">
        <v>11</v>
      </c>
      <c r="F17" s="14">
        <v>0</v>
      </c>
      <c r="G17" s="14">
        <v>3</v>
      </c>
      <c r="H17" s="14">
        <v>11</v>
      </c>
      <c r="I17" s="16">
        <f>SUM(B17:H17)</f>
        <v>77</v>
      </c>
    </row>
    <row r="18" spans="1:9" x14ac:dyDescent="0.25">
      <c r="A18" s="56" t="s">
        <v>75</v>
      </c>
      <c r="B18" s="14">
        <v>0</v>
      </c>
      <c r="C18" s="14">
        <v>0</v>
      </c>
      <c r="D18" s="14">
        <v>0</v>
      </c>
      <c r="E18" s="14">
        <v>1</v>
      </c>
      <c r="F18" s="14">
        <v>2</v>
      </c>
      <c r="G18" s="14">
        <v>2</v>
      </c>
      <c r="H18" s="14">
        <v>1</v>
      </c>
      <c r="I18" s="16">
        <f t="shared" si="0"/>
        <v>6</v>
      </c>
    </row>
    <row r="19" spans="1:9" x14ac:dyDescent="0.25">
      <c r="A19" s="4" t="s">
        <v>92</v>
      </c>
      <c r="B19" s="18">
        <v>8</v>
      </c>
      <c r="C19" s="18">
        <v>2</v>
      </c>
      <c r="D19" s="18">
        <v>0</v>
      </c>
      <c r="E19" s="18">
        <v>6</v>
      </c>
      <c r="F19" s="18">
        <v>2</v>
      </c>
      <c r="G19" s="19">
        <v>0</v>
      </c>
      <c r="H19" s="20">
        <v>2</v>
      </c>
      <c r="I19" s="16">
        <f t="shared" si="0"/>
        <v>20</v>
      </c>
    </row>
    <row r="20" spans="1:9" x14ac:dyDescent="0.25">
      <c r="A20" s="41" t="s">
        <v>35</v>
      </c>
      <c r="B20" s="41">
        <f t="shared" ref="B20:I20" si="1">SUM(B8:B19)</f>
        <v>224</v>
      </c>
      <c r="C20" s="41">
        <f t="shared" si="1"/>
        <v>260</v>
      </c>
      <c r="D20" s="41">
        <f t="shared" si="1"/>
        <v>168</v>
      </c>
      <c r="E20" s="41">
        <f t="shared" si="1"/>
        <v>364</v>
      </c>
      <c r="F20" s="41">
        <f t="shared" si="1"/>
        <v>176</v>
      </c>
      <c r="G20" s="41">
        <f t="shared" si="1"/>
        <v>68</v>
      </c>
      <c r="H20" s="41">
        <f t="shared" si="1"/>
        <v>148</v>
      </c>
      <c r="I20" s="41">
        <f t="shared" si="1"/>
        <v>1408</v>
      </c>
    </row>
    <row r="21" spans="1:9" x14ac:dyDescent="0.25">
      <c r="A21" s="36"/>
      <c r="B21" s="35"/>
      <c r="C21" s="35"/>
    </row>
    <row r="22" spans="1:9" x14ac:dyDescent="0.25">
      <c r="A22" s="42" t="s">
        <v>47</v>
      </c>
    </row>
    <row r="23" spans="1:9" x14ac:dyDescent="0.25">
      <c r="A23" s="21" t="s">
        <v>0</v>
      </c>
      <c r="B23" s="12" t="s">
        <v>65</v>
      </c>
      <c r="C23" s="12" t="s">
        <v>66</v>
      </c>
    </row>
    <row r="24" spans="1:9" x14ac:dyDescent="0.25">
      <c r="A24" s="21" t="s">
        <v>108</v>
      </c>
      <c r="B24" s="60">
        <v>1</v>
      </c>
      <c r="C24" s="60">
        <v>1</v>
      </c>
    </row>
    <row r="25" spans="1:9" x14ac:dyDescent="0.25">
      <c r="A25" s="61" t="s">
        <v>109</v>
      </c>
      <c r="B25" s="60">
        <v>27</v>
      </c>
      <c r="C25" s="60">
        <v>27</v>
      </c>
    </row>
    <row r="26" spans="1:9" x14ac:dyDescent="0.25">
      <c r="A26" s="61" t="s">
        <v>67</v>
      </c>
      <c r="B26" s="60">
        <v>6</v>
      </c>
      <c r="C26" s="60">
        <v>6</v>
      </c>
    </row>
    <row r="27" spans="1:9" x14ac:dyDescent="0.25">
      <c r="A27" s="61" t="s">
        <v>68</v>
      </c>
      <c r="B27" s="60">
        <v>9</v>
      </c>
      <c r="C27" s="60">
        <v>9</v>
      </c>
    </row>
    <row r="28" spans="1:9" x14ac:dyDescent="0.25">
      <c r="A28" s="62" t="s">
        <v>79</v>
      </c>
      <c r="B28" s="60">
        <v>5</v>
      </c>
      <c r="C28" s="60">
        <v>5</v>
      </c>
    </row>
    <row r="29" spans="1:9" x14ac:dyDescent="0.25">
      <c r="A29" s="62" t="s">
        <v>69</v>
      </c>
      <c r="B29" s="60">
        <v>2</v>
      </c>
      <c r="C29" s="60">
        <v>2</v>
      </c>
    </row>
    <row r="30" spans="1:9" x14ac:dyDescent="0.25">
      <c r="A30" s="63" t="s">
        <v>78</v>
      </c>
      <c r="B30" s="60">
        <v>13</v>
      </c>
      <c r="C30" s="60">
        <v>13</v>
      </c>
    </row>
    <row r="31" spans="1:9" x14ac:dyDescent="0.25">
      <c r="A31" s="41" t="s">
        <v>110</v>
      </c>
      <c r="B31" s="64">
        <f>SUM(B24:B30)</f>
        <v>63</v>
      </c>
      <c r="C31" s="64">
        <f>SUM(C24:C30)</f>
        <v>63</v>
      </c>
    </row>
  </sheetData>
  <mergeCells count="5">
    <mergeCell ref="A3:H3"/>
    <mergeCell ref="A4:H4"/>
    <mergeCell ref="A6:A7"/>
    <mergeCell ref="B6:H6"/>
    <mergeCell ref="I6:I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2:AT36"/>
  <sheetViews>
    <sheetView topLeftCell="A4" zoomScale="85" zoomScaleNormal="85" workbookViewId="0">
      <pane xSplit="1" topLeftCell="B1" activePane="topRight" state="frozen"/>
      <selection pane="topRight" activeCell="AC29" sqref="AC29"/>
    </sheetView>
  </sheetViews>
  <sheetFormatPr defaultRowHeight="13.2" x14ac:dyDescent="0.25"/>
  <cols>
    <col min="1" max="1" width="12.5546875" style="73" customWidth="1"/>
    <col min="2" max="2" width="5.88671875" style="73" customWidth="1"/>
    <col min="3" max="3" width="6.109375" style="73" customWidth="1"/>
    <col min="4" max="4" width="6.88671875" style="73" customWidth="1"/>
    <col min="5" max="5" width="6.109375" style="74" customWidth="1"/>
    <col min="6" max="6" width="5.44140625" style="74" customWidth="1"/>
    <col min="7" max="7" width="8.109375" style="74" customWidth="1"/>
    <col min="8" max="8" width="6.44140625" style="74" customWidth="1"/>
    <col min="9" max="9" width="4.6640625" style="74" customWidth="1"/>
    <col min="10" max="10" width="5" style="74" customWidth="1"/>
    <col min="11" max="11" width="6.6640625" style="74" customWidth="1"/>
    <col min="12" max="12" width="6" style="74" customWidth="1"/>
    <col min="13" max="13" width="4.6640625" style="74" customWidth="1"/>
    <col min="14" max="14" width="5.44140625" style="74" customWidth="1"/>
    <col min="15" max="16" width="5.6640625" style="74" customWidth="1"/>
    <col min="17" max="17" width="4.6640625" style="74" customWidth="1"/>
    <col min="18" max="18" width="5.33203125" style="74" customWidth="1"/>
    <col min="19" max="19" width="5.88671875" style="74" customWidth="1"/>
    <col min="20" max="20" width="6.33203125" style="74" customWidth="1"/>
    <col min="21" max="21" width="4.88671875" style="74" customWidth="1"/>
    <col min="22" max="22" width="5.88671875" style="74" customWidth="1"/>
    <col min="23" max="23" width="6.6640625" style="74" customWidth="1"/>
    <col min="24" max="24" width="7.5546875" style="74" customWidth="1"/>
    <col min="25" max="25" width="7.44140625" style="74" customWidth="1"/>
    <col min="26" max="26" width="4.88671875" style="74" customWidth="1"/>
    <col min="27" max="28" width="5.6640625" style="74" customWidth="1"/>
    <col min="29" max="29" width="4.88671875" style="74" customWidth="1"/>
    <col min="30" max="30" width="5.109375" style="74" customWidth="1"/>
    <col min="31" max="31" width="6" style="74" customWidth="1"/>
    <col min="32" max="32" width="6.109375" style="74" customWidth="1"/>
    <col min="33" max="33" width="5.44140625" style="74" customWidth="1"/>
    <col min="34" max="37" width="9.109375" style="74"/>
    <col min="38" max="38" width="9.109375" style="75"/>
    <col min="39" max="46" width="9.109375" style="59"/>
  </cols>
  <sheetData>
    <row r="2" spans="1:46" x14ac:dyDescent="0.25">
      <c r="A2" s="71"/>
      <c r="B2" s="72" t="s">
        <v>88</v>
      </c>
      <c r="T2" s="74" t="s">
        <v>81</v>
      </c>
    </row>
    <row r="4" spans="1:46" x14ac:dyDescent="0.25">
      <c r="A4" s="76"/>
      <c r="B4" s="76"/>
      <c r="C4" s="76"/>
      <c r="D4" s="76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46" s="2" customFormat="1" ht="15" customHeight="1" x14ac:dyDescent="0.25">
      <c r="A5" s="181" t="s">
        <v>54</v>
      </c>
      <c r="B5" s="179" t="s">
        <v>39</v>
      </c>
      <c r="C5" s="179"/>
      <c r="D5" s="179"/>
      <c r="E5" s="179"/>
      <c r="F5" s="179" t="s">
        <v>58</v>
      </c>
      <c r="G5" s="179"/>
      <c r="H5" s="179"/>
      <c r="I5" s="179"/>
      <c r="J5" s="179" t="s">
        <v>23</v>
      </c>
      <c r="K5" s="179"/>
      <c r="L5" s="179"/>
      <c r="M5" s="179"/>
      <c r="N5" s="179" t="s">
        <v>24</v>
      </c>
      <c r="O5" s="179"/>
      <c r="P5" s="179"/>
      <c r="Q5" s="179"/>
      <c r="R5" s="179" t="s">
        <v>25</v>
      </c>
      <c r="S5" s="179"/>
      <c r="T5" s="179"/>
      <c r="U5" s="179"/>
      <c r="V5" s="179" t="s">
        <v>26</v>
      </c>
      <c r="W5" s="179"/>
      <c r="X5" s="179"/>
      <c r="Y5" s="179"/>
      <c r="Z5" s="179" t="s">
        <v>27</v>
      </c>
      <c r="AA5" s="179"/>
      <c r="AB5" s="179"/>
      <c r="AC5" s="179"/>
      <c r="AD5" s="179" t="s">
        <v>9</v>
      </c>
      <c r="AE5" s="179"/>
      <c r="AF5" s="179"/>
      <c r="AG5" s="179"/>
      <c r="AH5" s="179" t="s">
        <v>87</v>
      </c>
      <c r="AI5" s="179"/>
      <c r="AJ5" s="179"/>
      <c r="AK5" s="179"/>
      <c r="AL5" s="78"/>
      <c r="AM5" s="58"/>
      <c r="AN5" s="58"/>
      <c r="AO5" s="58"/>
      <c r="AP5" s="58"/>
      <c r="AQ5" s="58"/>
      <c r="AR5" s="58"/>
      <c r="AS5" s="58"/>
      <c r="AT5" s="58"/>
    </row>
    <row r="6" spans="1:46" s="2" customFormat="1" ht="96" customHeight="1" x14ac:dyDescent="0.25">
      <c r="A6" s="182"/>
      <c r="B6" s="79" t="s">
        <v>55</v>
      </c>
      <c r="C6" s="79" t="s">
        <v>56</v>
      </c>
      <c r="D6" s="79" t="s">
        <v>57</v>
      </c>
      <c r="E6" s="79" t="s">
        <v>1</v>
      </c>
      <c r="F6" s="79" t="s">
        <v>55</v>
      </c>
      <c r="G6" s="79" t="s">
        <v>56</v>
      </c>
      <c r="H6" s="79" t="s">
        <v>57</v>
      </c>
      <c r="I6" s="79" t="s">
        <v>1</v>
      </c>
      <c r="J6" s="79" t="s">
        <v>55</v>
      </c>
      <c r="K6" s="79" t="s">
        <v>56</v>
      </c>
      <c r="L6" s="79" t="s">
        <v>57</v>
      </c>
      <c r="M6" s="79" t="s">
        <v>1</v>
      </c>
      <c r="N6" s="79" t="s">
        <v>55</v>
      </c>
      <c r="O6" s="79" t="s">
        <v>56</v>
      </c>
      <c r="P6" s="79" t="s">
        <v>57</v>
      </c>
      <c r="Q6" s="79" t="s">
        <v>1</v>
      </c>
      <c r="R6" s="79" t="s">
        <v>55</v>
      </c>
      <c r="S6" s="79" t="s">
        <v>56</v>
      </c>
      <c r="T6" s="79" t="s">
        <v>57</v>
      </c>
      <c r="U6" s="79" t="s">
        <v>1</v>
      </c>
      <c r="V6" s="79" t="s">
        <v>55</v>
      </c>
      <c r="W6" s="79" t="s">
        <v>56</v>
      </c>
      <c r="X6" s="79" t="s">
        <v>57</v>
      </c>
      <c r="Y6" s="79" t="s">
        <v>1</v>
      </c>
      <c r="Z6" s="79" t="s">
        <v>55</v>
      </c>
      <c r="AA6" s="79" t="s">
        <v>56</v>
      </c>
      <c r="AB6" s="79" t="s">
        <v>57</v>
      </c>
      <c r="AC6" s="79" t="s">
        <v>1</v>
      </c>
      <c r="AD6" s="79" t="s">
        <v>55</v>
      </c>
      <c r="AE6" s="79" t="s">
        <v>56</v>
      </c>
      <c r="AF6" s="79" t="s">
        <v>57</v>
      </c>
      <c r="AG6" s="79" t="s">
        <v>1</v>
      </c>
      <c r="AH6" s="79" t="s">
        <v>55</v>
      </c>
      <c r="AI6" s="79" t="s">
        <v>56</v>
      </c>
      <c r="AJ6" s="79" t="s">
        <v>57</v>
      </c>
      <c r="AK6" s="79" t="s">
        <v>1</v>
      </c>
      <c r="AL6" s="78"/>
      <c r="AM6" s="58"/>
      <c r="AN6" s="58"/>
      <c r="AO6" s="58"/>
      <c r="AP6" s="58"/>
      <c r="AQ6" s="58"/>
      <c r="AR6" s="58"/>
      <c r="AS6" s="58"/>
      <c r="AT6" s="58"/>
    </row>
    <row r="7" spans="1:46" s="5" customFormat="1" ht="20.100000000000001" customHeight="1" x14ac:dyDescent="0.25">
      <c r="A7" s="152" t="s">
        <v>40</v>
      </c>
      <c r="B7" s="82">
        <f>SUM(B21:E21)</f>
        <v>56</v>
      </c>
      <c r="C7" s="80">
        <f t="shared" ref="C7:C17" si="0">(B7-B21)/B7</f>
        <v>1</v>
      </c>
      <c r="D7" s="80">
        <f t="shared" ref="D7:D17" si="1">(D21+E21)/B7</f>
        <v>0.8035714285714286</v>
      </c>
      <c r="E7" s="81">
        <f t="shared" ref="E7:E17" si="2">(B21*2+C21*3+D21*4+E21*5)/B7</f>
        <v>4.25</v>
      </c>
      <c r="F7" s="82">
        <f t="shared" ref="F7:F17" si="3">SUM(F21:I21)</f>
        <v>65</v>
      </c>
      <c r="G7" s="80">
        <f>(F7-F21)/F7</f>
        <v>1</v>
      </c>
      <c r="H7" s="80">
        <f>(H21+I21)/F7</f>
        <v>0.75384615384615383</v>
      </c>
      <c r="I7" s="81">
        <f>(F21*2+G21*3+H21*4+I21*5)/F7</f>
        <v>4.092307692307692</v>
      </c>
      <c r="J7" s="82">
        <f t="shared" ref="J7:J15" si="4">SUM(J21:M21)</f>
        <v>42</v>
      </c>
      <c r="K7" s="80">
        <f>(J7-J21)/J7</f>
        <v>0.95238095238095233</v>
      </c>
      <c r="L7" s="80">
        <f>(L21+M21)/J7</f>
        <v>0.40476190476190477</v>
      </c>
      <c r="M7" s="81">
        <f>(J21*2+K21*3+L21*4+M21*5)/J7</f>
        <v>3.4523809523809526</v>
      </c>
      <c r="N7" s="82">
        <f t="shared" ref="N7:N17" si="5">SUM(N21:Q21)</f>
        <v>91</v>
      </c>
      <c r="O7" s="80">
        <f t="shared" ref="O7:O8" si="6">(N7-N21)/N7</f>
        <v>0.98901098901098905</v>
      </c>
      <c r="P7" s="80">
        <f t="shared" ref="P7:P8" si="7">(P21+Q21)/N7</f>
        <v>0.61538461538461542</v>
      </c>
      <c r="Q7" s="81">
        <f t="shared" ref="Q7:Q17" si="8">(N21*2+O21*3+P21*4+Q21*5)/N7</f>
        <v>3.8901098901098901</v>
      </c>
      <c r="R7" s="82">
        <f t="shared" ref="R7:R17" si="9">SUM(R21:U21)</f>
        <v>44</v>
      </c>
      <c r="S7" s="80">
        <f t="shared" ref="S7:S8" si="10">(R7-R21)/R7</f>
        <v>1</v>
      </c>
      <c r="T7" s="80">
        <f t="shared" ref="T7:T8" si="11">(T21+U21)/R7</f>
        <v>0.52272727272727271</v>
      </c>
      <c r="U7" s="81">
        <f t="shared" ref="U7:U17" si="12">(R21*2+S21*3+T21*4+U21*5)/R7</f>
        <v>3.6363636363636362</v>
      </c>
      <c r="V7" s="82">
        <f t="shared" ref="V7:V16" si="13">SUM(V21:Y21)</f>
        <v>17</v>
      </c>
      <c r="W7" s="80">
        <f>(V7-V21)/V7</f>
        <v>1</v>
      </c>
      <c r="X7" s="80">
        <f>(X21+Y21)/V7</f>
        <v>0.47058823529411764</v>
      </c>
      <c r="Y7" s="81">
        <f>(V21*2+W21*3+X21*4+Y21*5)/V7</f>
        <v>3.5882352941176472</v>
      </c>
      <c r="Z7" s="82">
        <f t="shared" ref="Z7:Z17" si="14">SUM(Z21:AC21)</f>
        <v>37</v>
      </c>
      <c r="AA7" s="80">
        <f>(Z7-Z21)/Z7</f>
        <v>0.91891891891891897</v>
      </c>
      <c r="AB7" s="80">
        <f>(AB21+AC21)/Z7</f>
        <v>0.35135135135135137</v>
      </c>
      <c r="AC7" s="81">
        <f>(Z21*2+AA21*3+AB21*4+AC21*5)/Z7</f>
        <v>3.3783783783783785</v>
      </c>
      <c r="AD7" s="82">
        <f>B7+F7+J7+N7+R7+V7+Z7</f>
        <v>352</v>
      </c>
      <c r="AE7" s="80">
        <f t="shared" ref="AE7:AE17" si="15">(AD7-AD21)/AD7</f>
        <v>0.98295454545454541</v>
      </c>
      <c r="AF7" s="80">
        <f t="shared" ref="AF7:AF17" si="16">(AF21+AG21)/AD7</f>
        <v>0.59943181818181823</v>
      </c>
      <c r="AG7" s="81">
        <v>3.81</v>
      </c>
      <c r="AH7" s="82">
        <f t="shared" ref="AH7:AH17" si="17">SUM(AH21:AK21)</f>
        <v>0</v>
      </c>
      <c r="AI7" s="80"/>
      <c r="AJ7" s="80"/>
      <c r="AK7" s="81"/>
      <c r="AL7" s="83"/>
      <c r="AM7" s="65"/>
      <c r="AN7" s="65"/>
      <c r="AO7" s="65"/>
      <c r="AP7" s="65"/>
      <c r="AQ7" s="65"/>
      <c r="AR7" s="65"/>
      <c r="AS7" s="65"/>
      <c r="AT7" s="65"/>
    </row>
    <row r="8" spans="1:46" s="5" customFormat="1" ht="20.100000000000001" customHeight="1" x14ac:dyDescent="0.25">
      <c r="A8" s="152" t="s">
        <v>41</v>
      </c>
      <c r="B8" s="82">
        <f t="shared" ref="B8:B17" si="18">SUM(B22:E22)</f>
        <v>56</v>
      </c>
      <c r="C8" s="80">
        <f t="shared" si="0"/>
        <v>1</v>
      </c>
      <c r="D8" s="80">
        <f t="shared" si="1"/>
        <v>0.5892857142857143</v>
      </c>
      <c r="E8" s="81">
        <f t="shared" si="2"/>
        <v>3.6607142857142856</v>
      </c>
      <c r="F8" s="82">
        <f t="shared" si="3"/>
        <v>65</v>
      </c>
      <c r="G8" s="80">
        <f>(F8-F22)/F8</f>
        <v>1</v>
      </c>
      <c r="H8" s="80">
        <f>(H22+I22)/F8</f>
        <v>0.8</v>
      </c>
      <c r="I8" s="81">
        <f>(F22*2+G22*3+H22*4+I22*5)/F8</f>
        <v>3.9384615384615387</v>
      </c>
      <c r="J8" s="82">
        <f t="shared" si="4"/>
        <v>42</v>
      </c>
      <c r="K8" s="80">
        <f>(J8-J22)/J8</f>
        <v>0.9285714285714286</v>
      </c>
      <c r="L8" s="80">
        <f>(L22+M22)/J8</f>
        <v>0.40476190476190477</v>
      </c>
      <c r="M8" s="81">
        <f>(J22*2+K22*3+L22*4+M22*5)/J8</f>
        <v>3.4285714285714284</v>
      </c>
      <c r="N8" s="82">
        <f t="shared" si="5"/>
        <v>91</v>
      </c>
      <c r="O8" s="80">
        <f t="shared" si="6"/>
        <v>0.97802197802197799</v>
      </c>
      <c r="P8" s="80">
        <f t="shared" si="7"/>
        <v>0.5714285714285714</v>
      </c>
      <c r="Q8" s="81">
        <f t="shared" si="8"/>
        <v>3.6923076923076925</v>
      </c>
      <c r="R8" s="82">
        <f t="shared" si="9"/>
        <v>44</v>
      </c>
      <c r="S8" s="80">
        <f t="shared" si="10"/>
        <v>0.93181818181818177</v>
      </c>
      <c r="T8" s="80">
        <f t="shared" si="11"/>
        <v>0.29545454545454547</v>
      </c>
      <c r="U8" s="81">
        <f t="shared" si="12"/>
        <v>3.25</v>
      </c>
      <c r="V8" s="82">
        <f t="shared" si="13"/>
        <v>17</v>
      </c>
      <c r="W8" s="80">
        <f>(V8-V22)/V8</f>
        <v>0.94117647058823528</v>
      </c>
      <c r="X8" s="80">
        <f>(X22+Y22)/V8</f>
        <v>0.23529411764705882</v>
      </c>
      <c r="Y8" s="81">
        <f>(V22*2+W22*3+X22*4+Y22*5)/V8</f>
        <v>3.1764705882352939</v>
      </c>
      <c r="Z8" s="82">
        <f t="shared" si="14"/>
        <v>37</v>
      </c>
      <c r="AA8" s="80">
        <f>(Z8-Z22)/Z8</f>
        <v>0.83783783783783783</v>
      </c>
      <c r="AB8" s="80">
        <f>(AB22+AC22)/Z8</f>
        <v>0.27027027027027029</v>
      </c>
      <c r="AC8" s="81">
        <f>(Z22*2+AA22*3+AB22*4+AC22*5)/Z8</f>
        <v>3.1351351351351351</v>
      </c>
      <c r="AD8" s="82">
        <f t="shared" ref="AD8:AD17" si="19">B8+F8+J8+N8+R8+V8+Z8</f>
        <v>352</v>
      </c>
      <c r="AE8" s="80">
        <f t="shared" si="15"/>
        <v>0.95738636363636365</v>
      </c>
      <c r="AF8" s="80">
        <f t="shared" si="16"/>
        <v>0.51420454545454541</v>
      </c>
      <c r="AG8" s="81">
        <f t="shared" ref="AG8:AG17" si="20">(AD22*2+AE22*3+AF22*4+AG22*5)/AD8</f>
        <v>3.5625</v>
      </c>
      <c r="AH8" s="82">
        <f t="shared" si="17"/>
        <v>0</v>
      </c>
      <c r="AI8" s="80"/>
      <c r="AJ8" s="80"/>
      <c r="AK8" s="81"/>
      <c r="AL8" s="83"/>
      <c r="AM8" s="65"/>
      <c r="AN8" s="65"/>
      <c r="AO8" s="65"/>
      <c r="AP8" s="65"/>
      <c r="AQ8" s="65"/>
      <c r="AR8" s="65"/>
      <c r="AS8" s="65"/>
      <c r="AT8" s="65"/>
    </row>
    <row r="9" spans="1:46" s="43" customFormat="1" ht="20.100000000000001" customHeight="1" x14ac:dyDescent="0.25">
      <c r="A9" s="152" t="s">
        <v>42</v>
      </c>
      <c r="B9" s="82">
        <f t="shared" si="18"/>
        <v>10</v>
      </c>
      <c r="C9" s="80">
        <f t="shared" si="0"/>
        <v>1</v>
      </c>
      <c r="D9" s="80">
        <f t="shared" si="1"/>
        <v>0.6</v>
      </c>
      <c r="E9" s="81">
        <f t="shared" si="2"/>
        <v>3.7</v>
      </c>
      <c r="F9" s="82">
        <f t="shared" si="3"/>
        <v>10</v>
      </c>
      <c r="G9" s="80">
        <f t="shared" ref="G9:G15" si="21">(F9-F23)/F9</f>
        <v>1</v>
      </c>
      <c r="H9" s="80">
        <f t="shared" ref="H9:H15" si="22">(H23+I23)/F9</f>
        <v>0.7</v>
      </c>
      <c r="I9" s="81">
        <f t="shared" ref="I9:I15" si="23">(F23*2+G23*3+H23*4+I23*5)/F9</f>
        <v>3.8</v>
      </c>
      <c r="J9" s="82">
        <f t="shared" si="4"/>
        <v>2</v>
      </c>
      <c r="K9" s="80">
        <f t="shared" ref="K9:K11" si="24">(J9-J23)/J9</f>
        <v>1</v>
      </c>
      <c r="L9" s="80">
        <f t="shared" ref="L9:L11" si="25">(L23+M23)/J9</f>
        <v>1</v>
      </c>
      <c r="M9" s="81">
        <f t="shared" ref="M9:M11" si="26">(J23*2+K23*3+L23*4+M23*5)/J9</f>
        <v>4</v>
      </c>
      <c r="N9" s="82">
        <f t="shared" si="5"/>
        <v>27</v>
      </c>
      <c r="O9" s="80">
        <f t="shared" ref="O9:O17" si="27">(N9-N23)/N9</f>
        <v>1</v>
      </c>
      <c r="P9" s="80">
        <f t="shared" ref="P9:P17" si="28">(P23+Q23)/N9</f>
        <v>0.59259259259259256</v>
      </c>
      <c r="Q9" s="81">
        <f t="shared" si="8"/>
        <v>3.7037037037037037</v>
      </c>
      <c r="R9" s="82">
        <f t="shared" si="9"/>
        <v>7</v>
      </c>
      <c r="S9" s="80">
        <f t="shared" ref="S9:S17" si="29">(R9-R23)/R9</f>
        <v>1</v>
      </c>
      <c r="T9" s="80">
        <f t="shared" ref="T9:T17" si="30">(T23+U23)/R9</f>
        <v>0.2857142857142857</v>
      </c>
      <c r="U9" s="81">
        <f t="shared" si="12"/>
        <v>3.2857142857142856</v>
      </c>
      <c r="V9" s="82">
        <f t="shared" si="13"/>
        <v>4</v>
      </c>
      <c r="W9" s="80">
        <f t="shared" ref="W9:W16" si="31">(V9-V23)/V9</f>
        <v>1</v>
      </c>
      <c r="X9" s="80">
        <f t="shared" ref="X9:X16" si="32">(X23+Y23)/V9</f>
        <v>0</v>
      </c>
      <c r="Y9" s="81">
        <f t="shared" ref="Y9:Y16" si="33">(V23*2+W23*3+X23*4+Y23*5)/V9</f>
        <v>3</v>
      </c>
      <c r="Z9" s="82">
        <f t="shared" si="14"/>
        <v>6</v>
      </c>
      <c r="AA9" s="80">
        <f t="shared" ref="AA9:AA17" si="34">(Z9-Z23)/Z9</f>
        <v>1</v>
      </c>
      <c r="AB9" s="80">
        <f t="shared" ref="AB9:AB17" si="35">(AB23+AC23)/Z9</f>
        <v>0.33333333333333331</v>
      </c>
      <c r="AC9" s="81">
        <f t="shared" ref="AC9:AC15" si="36">(Z23*2+AA23*3+AB23*4+AC23*5)/Z9</f>
        <v>3.3333333333333335</v>
      </c>
      <c r="AD9" s="82">
        <f t="shared" si="19"/>
        <v>66</v>
      </c>
      <c r="AE9" s="80">
        <f t="shared" si="15"/>
        <v>1</v>
      </c>
      <c r="AF9" s="80">
        <f t="shared" si="16"/>
        <v>0.53030303030303028</v>
      </c>
      <c r="AG9" s="81">
        <f t="shared" si="20"/>
        <v>3.606060606060606</v>
      </c>
      <c r="AH9" s="82">
        <f t="shared" si="17"/>
        <v>0</v>
      </c>
      <c r="AI9" s="80"/>
      <c r="AJ9" s="80"/>
      <c r="AK9" s="81"/>
      <c r="AL9" s="83"/>
      <c r="AM9" s="66"/>
      <c r="AN9" s="66"/>
      <c r="AO9" s="66"/>
      <c r="AP9" s="66"/>
      <c r="AQ9" s="66"/>
      <c r="AR9" s="66"/>
      <c r="AS9" s="66"/>
      <c r="AT9" s="66"/>
    </row>
    <row r="10" spans="1:46" ht="20.100000000000001" customHeight="1" x14ac:dyDescent="0.25">
      <c r="A10" s="152" t="s">
        <v>43</v>
      </c>
      <c r="B10" s="82">
        <f t="shared" si="18"/>
        <v>12</v>
      </c>
      <c r="C10" s="80">
        <f t="shared" si="0"/>
        <v>1</v>
      </c>
      <c r="D10" s="80">
        <f t="shared" si="1"/>
        <v>1</v>
      </c>
      <c r="E10" s="81">
        <f t="shared" si="2"/>
        <v>4.75</v>
      </c>
      <c r="F10" s="82">
        <f t="shared" si="3"/>
        <v>26</v>
      </c>
      <c r="G10" s="80">
        <f t="shared" si="21"/>
        <v>1</v>
      </c>
      <c r="H10" s="80">
        <f t="shared" si="22"/>
        <v>0.88461538461538458</v>
      </c>
      <c r="I10" s="81">
        <f t="shared" si="23"/>
        <v>4.3076923076923075</v>
      </c>
      <c r="J10" s="82">
        <f t="shared" si="4"/>
        <v>6</v>
      </c>
      <c r="K10" s="80">
        <f t="shared" si="24"/>
        <v>1</v>
      </c>
      <c r="L10" s="80">
        <f t="shared" si="25"/>
        <v>0.5</v>
      </c>
      <c r="M10" s="81">
        <f t="shared" si="26"/>
        <v>4</v>
      </c>
      <c r="N10" s="82">
        <f t="shared" si="5"/>
        <v>8</v>
      </c>
      <c r="O10" s="80">
        <f t="shared" si="27"/>
        <v>1</v>
      </c>
      <c r="P10" s="80">
        <f t="shared" si="28"/>
        <v>0.625</v>
      </c>
      <c r="Q10" s="81">
        <f t="shared" si="8"/>
        <v>4</v>
      </c>
      <c r="R10" s="150"/>
      <c r="S10" s="113"/>
      <c r="T10" s="113"/>
      <c r="U10" s="113"/>
      <c r="V10" s="150"/>
      <c r="W10" s="113"/>
      <c r="X10" s="113"/>
      <c r="Y10" s="113"/>
      <c r="Z10" s="82">
        <f t="shared" si="14"/>
        <v>2</v>
      </c>
      <c r="AA10" s="80">
        <f t="shared" si="34"/>
        <v>1</v>
      </c>
      <c r="AB10" s="80">
        <f t="shared" si="35"/>
        <v>0.5</v>
      </c>
      <c r="AC10" s="81">
        <f t="shared" si="36"/>
        <v>3.5</v>
      </c>
      <c r="AD10" s="82">
        <f t="shared" si="19"/>
        <v>54</v>
      </c>
      <c r="AE10" s="80">
        <f t="shared" si="15"/>
        <v>1</v>
      </c>
      <c r="AF10" s="80">
        <f t="shared" si="16"/>
        <v>0.81481481481481477</v>
      </c>
      <c r="AG10" s="81">
        <f t="shared" si="20"/>
        <v>4.2962962962962967</v>
      </c>
      <c r="AH10" s="82">
        <f t="shared" si="17"/>
        <v>0</v>
      </c>
      <c r="AI10" s="80"/>
      <c r="AJ10" s="80"/>
      <c r="AK10" s="81"/>
    </row>
    <row r="11" spans="1:46" s="5" customFormat="1" ht="20.100000000000001" customHeight="1" x14ac:dyDescent="0.25">
      <c r="A11" s="152" t="s">
        <v>44</v>
      </c>
      <c r="B11" s="82">
        <f t="shared" si="18"/>
        <v>5</v>
      </c>
      <c r="C11" s="80">
        <f t="shared" si="0"/>
        <v>1</v>
      </c>
      <c r="D11" s="80">
        <f t="shared" si="1"/>
        <v>1</v>
      </c>
      <c r="E11" s="81">
        <f t="shared" si="2"/>
        <v>4.4000000000000004</v>
      </c>
      <c r="F11" s="82">
        <f t="shared" si="3"/>
        <v>8</v>
      </c>
      <c r="G11" s="80">
        <f t="shared" si="21"/>
        <v>1</v>
      </c>
      <c r="H11" s="80">
        <f t="shared" si="22"/>
        <v>0.875</v>
      </c>
      <c r="I11" s="81">
        <f t="shared" si="23"/>
        <v>4</v>
      </c>
      <c r="J11" s="82">
        <f t="shared" si="4"/>
        <v>17</v>
      </c>
      <c r="K11" s="80">
        <f t="shared" si="24"/>
        <v>0.94117647058823528</v>
      </c>
      <c r="L11" s="80">
        <f t="shared" si="25"/>
        <v>0.41176470588235292</v>
      </c>
      <c r="M11" s="81">
        <f t="shared" si="26"/>
        <v>3.3529411764705883</v>
      </c>
      <c r="N11" s="82">
        <f t="shared" si="5"/>
        <v>22</v>
      </c>
      <c r="O11" s="80">
        <f t="shared" si="27"/>
        <v>0.95454545454545459</v>
      </c>
      <c r="P11" s="80">
        <f t="shared" si="28"/>
        <v>0.40909090909090912</v>
      </c>
      <c r="Q11" s="81">
        <f t="shared" si="8"/>
        <v>3.4090909090909092</v>
      </c>
      <c r="R11" s="82">
        <f t="shared" si="9"/>
        <v>8</v>
      </c>
      <c r="S11" s="80">
        <f t="shared" si="29"/>
        <v>1</v>
      </c>
      <c r="T11" s="80">
        <f t="shared" si="30"/>
        <v>0.25</v>
      </c>
      <c r="U11" s="81">
        <f t="shared" si="12"/>
        <v>3.25</v>
      </c>
      <c r="V11" s="82">
        <f t="shared" si="13"/>
        <v>5</v>
      </c>
      <c r="W11" s="80">
        <f t="shared" ref="W11:W15" si="37">(V11-V25)/V11</f>
        <v>1</v>
      </c>
      <c r="X11" s="80">
        <f t="shared" ref="X11:X15" si="38">(X25+Y25)/V11</f>
        <v>0.2</v>
      </c>
      <c r="Y11" s="81">
        <f t="shared" si="33"/>
        <v>3.2</v>
      </c>
      <c r="Z11" s="82">
        <f t="shared" si="14"/>
        <v>11</v>
      </c>
      <c r="AA11" s="80">
        <f t="shared" si="34"/>
        <v>0.90909090909090906</v>
      </c>
      <c r="AB11" s="80">
        <f t="shared" si="35"/>
        <v>0.18181818181818182</v>
      </c>
      <c r="AC11" s="81">
        <f t="shared" si="36"/>
        <v>3.0909090909090908</v>
      </c>
      <c r="AD11" s="82">
        <f t="shared" si="19"/>
        <v>76</v>
      </c>
      <c r="AE11" s="80">
        <f t="shared" si="15"/>
        <v>0.96052631578947367</v>
      </c>
      <c r="AF11" s="80">
        <f t="shared" si="16"/>
        <v>0.43421052631578949</v>
      </c>
      <c r="AG11" s="81">
        <f t="shared" si="20"/>
        <v>3.4473684210526314</v>
      </c>
      <c r="AH11" s="82">
        <f t="shared" si="17"/>
        <v>0</v>
      </c>
      <c r="AI11" s="80"/>
      <c r="AJ11" s="80"/>
      <c r="AK11" s="81"/>
      <c r="AL11" s="83"/>
      <c r="AM11" s="65"/>
      <c r="AN11" s="65"/>
      <c r="AO11" s="65"/>
      <c r="AP11" s="65"/>
      <c r="AQ11" s="65"/>
      <c r="AR11" s="65"/>
      <c r="AS11" s="65"/>
      <c r="AT11" s="65"/>
    </row>
    <row r="12" spans="1:46" ht="20.100000000000001" customHeight="1" x14ac:dyDescent="0.25">
      <c r="A12" s="153" t="s">
        <v>45</v>
      </c>
      <c r="B12" s="82">
        <f t="shared" si="18"/>
        <v>10</v>
      </c>
      <c r="C12" s="80">
        <f t="shared" si="0"/>
        <v>1</v>
      </c>
      <c r="D12" s="80">
        <f t="shared" si="1"/>
        <v>0.6</v>
      </c>
      <c r="E12" s="81">
        <f t="shared" si="2"/>
        <v>3.7</v>
      </c>
      <c r="F12" s="82">
        <f t="shared" si="3"/>
        <v>2</v>
      </c>
      <c r="G12" s="80">
        <f t="shared" ref="G12" si="39">(F12-F26)/F12</f>
        <v>1</v>
      </c>
      <c r="H12" s="80">
        <f t="shared" ref="H12" si="40">(H26+I26)/F12</f>
        <v>0.5</v>
      </c>
      <c r="I12" s="81">
        <f t="shared" si="23"/>
        <v>3.5</v>
      </c>
      <c r="J12" s="113"/>
      <c r="K12" s="113"/>
      <c r="L12" s="113"/>
      <c r="M12" s="114"/>
      <c r="N12" s="82">
        <f t="shared" si="5"/>
        <v>2</v>
      </c>
      <c r="O12" s="80">
        <f t="shared" ref="O12" si="41">(N12-N26)/N12</f>
        <v>1</v>
      </c>
      <c r="P12" s="80">
        <f t="shared" ref="P12" si="42">(P26+Q26)/N12</f>
        <v>1</v>
      </c>
      <c r="Q12" s="81">
        <f t="shared" si="8"/>
        <v>4.5</v>
      </c>
      <c r="R12" s="113"/>
      <c r="S12" s="113"/>
      <c r="T12" s="113"/>
      <c r="U12" s="113"/>
      <c r="V12" s="82">
        <f t="shared" si="13"/>
        <v>1</v>
      </c>
      <c r="W12" s="80">
        <f t="shared" si="37"/>
        <v>0</v>
      </c>
      <c r="X12" s="80">
        <f t="shared" si="38"/>
        <v>0</v>
      </c>
      <c r="Y12" s="81">
        <f t="shared" si="33"/>
        <v>2</v>
      </c>
      <c r="Z12" s="82">
        <f t="shared" si="14"/>
        <v>1</v>
      </c>
      <c r="AA12" s="80">
        <f t="shared" ref="AA12" si="43">(Z12-Z26)/Z12</f>
        <v>1</v>
      </c>
      <c r="AB12" s="80">
        <f t="shared" ref="AB12" si="44">(AB26+AC26)/Z12</f>
        <v>1</v>
      </c>
      <c r="AC12" s="81">
        <f t="shared" si="36"/>
        <v>4</v>
      </c>
      <c r="AD12" s="82">
        <f t="shared" si="19"/>
        <v>16</v>
      </c>
      <c r="AE12" s="80">
        <f t="shared" si="15"/>
        <v>0.9375</v>
      </c>
      <c r="AF12" s="80">
        <f t="shared" si="16"/>
        <v>0.625</v>
      </c>
      <c r="AG12" s="81">
        <f t="shared" si="20"/>
        <v>3.6875</v>
      </c>
      <c r="AH12" s="82">
        <f t="shared" si="17"/>
        <v>0</v>
      </c>
      <c r="AI12" s="80"/>
      <c r="AJ12" s="80"/>
      <c r="AK12" s="81"/>
    </row>
    <row r="13" spans="1:46" s="5" customFormat="1" ht="20.100000000000001" customHeight="1" x14ac:dyDescent="0.25">
      <c r="A13" s="153" t="s">
        <v>46</v>
      </c>
      <c r="B13" s="82">
        <f t="shared" si="18"/>
        <v>41</v>
      </c>
      <c r="C13" s="80">
        <f t="shared" si="0"/>
        <v>1</v>
      </c>
      <c r="D13" s="80">
        <f t="shared" si="1"/>
        <v>0.46341463414634149</v>
      </c>
      <c r="E13" s="81">
        <f t="shared" si="2"/>
        <v>3.4634146341463414</v>
      </c>
      <c r="F13" s="82">
        <f t="shared" si="3"/>
        <v>26</v>
      </c>
      <c r="G13" s="80">
        <f t="shared" si="21"/>
        <v>1</v>
      </c>
      <c r="H13" s="80">
        <f t="shared" si="22"/>
        <v>0.57692307692307687</v>
      </c>
      <c r="I13" s="81">
        <f t="shared" si="23"/>
        <v>3.5769230769230771</v>
      </c>
      <c r="J13" s="82">
        <f t="shared" si="4"/>
        <v>23</v>
      </c>
      <c r="K13" s="80">
        <f t="shared" ref="K13:K15" si="45">(J13-J27)/J13</f>
        <v>0.91304347826086951</v>
      </c>
      <c r="L13" s="80">
        <f t="shared" ref="L13:L15" si="46">(L27+M27)/J13</f>
        <v>0.34782608695652173</v>
      </c>
      <c r="M13" s="81">
        <f t="shared" ref="M13:M15" si="47">(J27*2+K27*3+L27*4+M27*5)/J13</f>
        <v>3.2608695652173911</v>
      </c>
      <c r="N13" s="82">
        <f t="shared" si="5"/>
        <v>64</v>
      </c>
      <c r="O13" s="80">
        <f t="shared" si="27"/>
        <v>1</v>
      </c>
      <c r="P13" s="80">
        <f t="shared" si="28"/>
        <v>0.359375</v>
      </c>
      <c r="Q13" s="81">
        <f t="shared" si="8"/>
        <v>3.359375</v>
      </c>
      <c r="R13" s="82">
        <f t="shared" si="9"/>
        <v>36</v>
      </c>
      <c r="S13" s="80">
        <f t="shared" si="29"/>
        <v>0.97222222222222221</v>
      </c>
      <c r="T13" s="80">
        <f t="shared" si="30"/>
        <v>0.25</v>
      </c>
      <c r="U13" s="81">
        <f t="shared" si="12"/>
        <v>3.2222222222222223</v>
      </c>
      <c r="V13" s="82">
        <f t="shared" si="13"/>
        <v>9</v>
      </c>
      <c r="W13" s="80">
        <f t="shared" si="37"/>
        <v>1</v>
      </c>
      <c r="X13" s="80">
        <f t="shared" si="38"/>
        <v>0.22222222222222221</v>
      </c>
      <c r="Y13" s="81">
        <f t="shared" si="33"/>
        <v>3.2222222222222223</v>
      </c>
      <c r="Z13" s="82">
        <f t="shared" si="14"/>
        <v>24</v>
      </c>
      <c r="AA13" s="80">
        <f t="shared" si="34"/>
        <v>0.95833333333333337</v>
      </c>
      <c r="AB13" s="80">
        <f t="shared" si="35"/>
        <v>0.41666666666666669</v>
      </c>
      <c r="AC13" s="81">
        <f t="shared" si="36"/>
        <v>3.375</v>
      </c>
      <c r="AD13" s="82">
        <f t="shared" si="19"/>
        <v>223</v>
      </c>
      <c r="AE13" s="80">
        <f t="shared" si="15"/>
        <v>0.98206278026905824</v>
      </c>
      <c r="AF13" s="80">
        <f t="shared" si="16"/>
        <v>0.38565022421524664</v>
      </c>
      <c r="AG13" s="81">
        <f t="shared" si="20"/>
        <v>3.3677130044843051</v>
      </c>
      <c r="AH13" s="82">
        <f t="shared" si="17"/>
        <v>0</v>
      </c>
      <c r="AI13" s="80"/>
      <c r="AJ13" s="80"/>
      <c r="AK13" s="81"/>
      <c r="AL13" s="83"/>
      <c r="AM13" s="65"/>
      <c r="AN13" s="65"/>
      <c r="AO13" s="65"/>
      <c r="AP13" s="65"/>
      <c r="AQ13" s="65"/>
      <c r="AR13" s="65"/>
      <c r="AS13" s="65"/>
      <c r="AT13" s="65"/>
    </row>
    <row r="14" spans="1:46" s="5" customFormat="1" ht="20.100000000000001" customHeight="1" x14ac:dyDescent="0.25">
      <c r="A14" s="154" t="s">
        <v>77</v>
      </c>
      <c r="B14" s="82">
        <f t="shared" si="18"/>
        <v>11</v>
      </c>
      <c r="C14" s="80">
        <f t="shared" si="0"/>
        <v>1</v>
      </c>
      <c r="D14" s="80">
        <f t="shared" si="1"/>
        <v>0.72727272727272729</v>
      </c>
      <c r="E14" s="81">
        <f t="shared" si="2"/>
        <v>4.0909090909090908</v>
      </c>
      <c r="F14" s="82">
        <f t="shared" si="3"/>
        <v>46</v>
      </c>
      <c r="G14" s="80">
        <f t="shared" si="21"/>
        <v>1</v>
      </c>
      <c r="H14" s="80">
        <f t="shared" si="22"/>
        <v>0.93478260869565222</v>
      </c>
      <c r="I14" s="81">
        <f t="shared" si="23"/>
        <v>4.2826086956521738</v>
      </c>
      <c r="J14" s="82">
        <f t="shared" si="4"/>
        <v>9</v>
      </c>
      <c r="K14" s="80">
        <f t="shared" si="45"/>
        <v>0.88888888888888884</v>
      </c>
      <c r="L14" s="80">
        <f t="shared" si="46"/>
        <v>0.77777777777777779</v>
      </c>
      <c r="M14" s="81">
        <f t="shared" si="47"/>
        <v>3.7777777777777777</v>
      </c>
      <c r="N14" s="82">
        <f t="shared" si="5"/>
        <v>41</v>
      </c>
      <c r="O14" s="80">
        <f t="shared" si="27"/>
        <v>1</v>
      </c>
      <c r="P14" s="80">
        <f t="shared" si="28"/>
        <v>0.73170731707317072</v>
      </c>
      <c r="Q14" s="81">
        <f t="shared" si="8"/>
        <v>3.9512195121951219</v>
      </c>
      <c r="R14" s="82">
        <f t="shared" si="9"/>
        <v>33</v>
      </c>
      <c r="S14" s="80">
        <f t="shared" si="29"/>
        <v>0.96969696969696972</v>
      </c>
      <c r="T14" s="80">
        <f t="shared" si="30"/>
        <v>0.33333333333333331</v>
      </c>
      <c r="U14" s="81">
        <f t="shared" si="12"/>
        <v>3.3636363636363638</v>
      </c>
      <c r="V14" s="82">
        <f t="shared" si="13"/>
        <v>10</v>
      </c>
      <c r="W14" s="80">
        <f t="shared" si="37"/>
        <v>1</v>
      </c>
      <c r="X14" s="80">
        <f t="shared" si="38"/>
        <v>0.4</v>
      </c>
      <c r="Y14" s="81">
        <f t="shared" si="33"/>
        <v>3.4</v>
      </c>
      <c r="Z14" s="82">
        <f t="shared" si="14"/>
        <v>16</v>
      </c>
      <c r="AA14" s="80">
        <f t="shared" si="34"/>
        <v>0.8125</v>
      </c>
      <c r="AB14" s="80">
        <f t="shared" si="35"/>
        <v>0.25</v>
      </c>
      <c r="AC14" s="81">
        <f t="shared" si="36"/>
        <v>3.125</v>
      </c>
      <c r="AD14" s="82">
        <f t="shared" si="19"/>
        <v>166</v>
      </c>
      <c r="AE14" s="80">
        <f t="shared" si="15"/>
        <v>0.96987951807228912</v>
      </c>
      <c r="AF14" s="80">
        <f t="shared" si="16"/>
        <v>0.64457831325301207</v>
      </c>
      <c r="AG14" s="81">
        <f t="shared" si="20"/>
        <v>3.8132530120481927</v>
      </c>
      <c r="AH14" s="82">
        <f t="shared" si="17"/>
        <v>0</v>
      </c>
      <c r="AI14" s="80"/>
      <c r="AJ14" s="80"/>
      <c r="AK14" s="81"/>
      <c r="AL14" s="83"/>
      <c r="AM14" s="65"/>
      <c r="AN14" s="65"/>
      <c r="AO14" s="65"/>
      <c r="AP14" s="65"/>
      <c r="AQ14" s="65"/>
      <c r="AR14" s="65"/>
      <c r="AS14" s="65"/>
      <c r="AT14" s="65"/>
    </row>
    <row r="15" spans="1:46" s="45" customFormat="1" ht="20.100000000000001" customHeight="1" x14ac:dyDescent="0.25">
      <c r="A15" s="154" t="s">
        <v>80</v>
      </c>
      <c r="B15" s="82">
        <f t="shared" si="18"/>
        <v>5</v>
      </c>
      <c r="C15" s="80">
        <f t="shared" si="0"/>
        <v>0.8</v>
      </c>
      <c r="D15" s="80">
        <f t="shared" si="1"/>
        <v>0.8</v>
      </c>
      <c r="E15" s="81">
        <f t="shared" si="2"/>
        <v>3.8</v>
      </c>
      <c r="F15" s="82">
        <f t="shared" si="3"/>
        <v>10</v>
      </c>
      <c r="G15" s="80">
        <f t="shared" si="21"/>
        <v>1</v>
      </c>
      <c r="H15" s="80">
        <f t="shared" si="22"/>
        <v>0.6</v>
      </c>
      <c r="I15" s="81">
        <f t="shared" si="23"/>
        <v>3.6</v>
      </c>
      <c r="J15" s="82">
        <f t="shared" si="4"/>
        <v>27</v>
      </c>
      <c r="K15" s="80">
        <f t="shared" si="45"/>
        <v>0.70370370370370372</v>
      </c>
      <c r="L15" s="80">
        <f t="shared" si="46"/>
        <v>0.37037037037037035</v>
      </c>
      <c r="M15" s="81">
        <f t="shared" si="47"/>
        <v>3.1481481481481484</v>
      </c>
      <c r="N15" s="82">
        <f t="shared" si="5"/>
        <v>11</v>
      </c>
      <c r="O15" s="80">
        <f t="shared" si="27"/>
        <v>0.90909090909090906</v>
      </c>
      <c r="P15" s="80">
        <f t="shared" si="28"/>
        <v>0.45454545454545453</v>
      </c>
      <c r="Q15" s="81">
        <f t="shared" si="8"/>
        <v>3.4545454545454546</v>
      </c>
      <c r="R15" s="150"/>
      <c r="S15" s="113"/>
      <c r="T15" s="113"/>
      <c r="U15" s="113"/>
      <c r="V15" s="82">
        <f t="shared" si="13"/>
        <v>3</v>
      </c>
      <c r="W15" s="80">
        <f t="shared" si="37"/>
        <v>0.66666666666666663</v>
      </c>
      <c r="X15" s="80">
        <f t="shared" si="38"/>
        <v>0.66666666666666663</v>
      </c>
      <c r="Y15" s="81">
        <f t="shared" si="33"/>
        <v>4</v>
      </c>
      <c r="Z15" s="82">
        <f t="shared" si="14"/>
        <v>10</v>
      </c>
      <c r="AA15" s="80">
        <f t="shared" si="34"/>
        <v>0.6</v>
      </c>
      <c r="AB15" s="80">
        <f t="shared" si="35"/>
        <v>0.2</v>
      </c>
      <c r="AC15" s="81">
        <f t="shared" si="36"/>
        <v>2.8</v>
      </c>
      <c r="AD15" s="82">
        <f t="shared" si="19"/>
        <v>66</v>
      </c>
      <c r="AE15" s="80">
        <f t="shared" si="15"/>
        <v>0.77272727272727271</v>
      </c>
      <c r="AF15" s="80">
        <f t="shared" si="16"/>
        <v>0.43939393939393939</v>
      </c>
      <c r="AG15" s="81">
        <f t="shared" si="20"/>
        <v>3.3030303030303032</v>
      </c>
      <c r="AH15" s="82">
        <f t="shared" si="17"/>
        <v>0</v>
      </c>
      <c r="AI15" s="80"/>
      <c r="AJ15" s="80"/>
      <c r="AK15" s="81"/>
      <c r="AL15" s="84"/>
      <c r="AM15" s="67"/>
      <c r="AN15" s="67"/>
      <c r="AO15" s="67"/>
      <c r="AP15" s="67"/>
      <c r="AQ15" s="67"/>
      <c r="AR15" s="67"/>
      <c r="AS15" s="67"/>
      <c r="AT15" s="67"/>
    </row>
    <row r="16" spans="1:46" s="5" customFormat="1" x14ac:dyDescent="0.25">
      <c r="A16" s="154" t="s">
        <v>75</v>
      </c>
      <c r="B16" s="150"/>
      <c r="C16" s="113"/>
      <c r="D16" s="113"/>
      <c r="E16" s="114"/>
      <c r="F16" s="150"/>
      <c r="G16" s="113"/>
      <c r="H16" s="113"/>
      <c r="I16" s="114"/>
      <c r="J16" s="150"/>
      <c r="K16" s="113"/>
      <c r="L16" s="113"/>
      <c r="M16" s="114"/>
      <c r="N16" s="82">
        <f t="shared" si="5"/>
        <v>1</v>
      </c>
      <c r="O16" s="80">
        <f t="shared" si="27"/>
        <v>1</v>
      </c>
      <c r="P16" s="80">
        <f t="shared" si="28"/>
        <v>1</v>
      </c>
      <c r="Q16" s="81">
        <f t="shared" si="8"/>
        <v>5</v>
      </c>
      <c r="R16" s="82">
        <f t="shared" si="9"/>
        <v>2</v>
      </c>
      <c r="S16" s="80">
        <f t="shared" si="29"/>
        <v>1</v>
      </c>
      <c r="T16" s="80">
        <f t="shared" si="30"/>
        <v>0.5</v>
      </c>
      <c r="U16" s="81">
        <f t="shared" si="12"/>
        <v>3.5</v>
      </c>
      <c r="V16" s="82">
        <f t="shared" si="13"/>
        <v>2</v>
      </c>
      <c r="W16" s="80">
        <f t="shared" si="31"/>
        <v>1</v>
      </c>
      <c r="X16" s="80">
        <f t="shared" si="32"/>
        <v>0</v>
      </c>
      <c r="Y16" s="81">
        <f t="shared" si="33"/>
        <v>3</v>
      </c>
      <c r="Z16" s="82">
        <f t="shared" si="14"/>
        <v>1</v>
      </c>
      <c r="AA16" s="80">
        <f t="shared" si="34"/>
        <v>1</v>
      </c>
      <c r="AB16" s="80">
        <f t="shared" si="35"/>
        <v>1</v>
      </c>
      <c r="AC16" s="81">
        <f t="shared" ref="AC16:AC17" si="48">(Z30*2+AA30*3+AB30*4+AC30*5)/Z16</f>
        <v>4</v>
      </c>
      <c r="AD16" s="82">
        <f t="shared" si="19"/>
        <v>6</v>
      </c>
      <c r="AE16" s="80">
        <f t="shared" si="15"/>
        <v>1</v>
      </c>
      <c r="AF16" s="80">
        <f t="shared" si="16"/>
        <v>0.5</v>
      </c>
      <c r="AG16" s="81">
        <f t="shared" si="20"/>
        <v>3.6666666666666665</v>
      </c>
      <c r="AH16" s="82">
        <f t="shared" si="17"/>
        <v>0</v>
      </c>
      <c r="AI16" s="80"/>
      <c r="AJ16" s="80"/>
      <c r="AK16" s="81"/>
      <c r="AL16" s="83"/>
      <c r="AM16" s="65"/>
      <c r="AN16" s="65"/>
      <c r="AO16" s="65"/>
      <c r="AP16" s="65"/>
      <c r="AQ16" s="65"/>
      <c r="AR16" s="65"/>
      <c r="AS16" s="65"/>
      <c r="AT16" s="65"/>
    </row>
    <row r="17" spans="1:46" s="5" customFormat="1" x14ac:dyDescent="0.25">
      <c r="A17" s="154" t="s">
        <v>92</v>
      </c>
      <c r="B17" s="82">
        <f t="shared" si="18"/>
        <v>8</v>
      </c>
      <c r="C17" s="80">
        <f t="shared" si="0"/>
        <v>1</v>
      </c>
      <c r="D17" s="80">
        <f t="shared" si="1"/>
        <v>0.875</v>
      </c>
      <c r="E17" s="81">
        <f t="shared" si="2"/>
        <v>4.75</v>
      </c>
      <c r="F17" s="82">
        <f t="shared" si="3"/>
        <v>2</v>
      </c>
      <c r="G17" s="80">
        <f t="shared" ref="G17" si="49">(F17-F31)/F17</f>
        <v>1</v>
      </c>
      <c r="H17" s="80">
        <f t="shared" ref="H17" si="50">(H31+I31)/F17</f>
        <v>1</v>
      </c>
      <c r="I17" s="81">
        <f t="shared" ref="I17" si="51">(F31*2+G31*3+H31*4+I31*5)/F17</f>
        <v>4.5</v>
      </c>
      <c r="J17" s="150"/>
      <c r="K17" s="113"/>
      <c r="L17" s="113"/>
      <c r="M17" s="114"/>
      <c r="N17" s="82">
        <f t="shared" si="5"/>
        <v>6</v>
      </c>
      <c r="O17" s="80">
        <f t="shared" si="27"/>
        <v>1</v>
      </c>
      <c r="P17" s="80">
        <f t="shared" si="28"/>
        <v>0.83333333333333337</v>
      </c>
      <c r="Q17" s="81">
        <f t="shared" si="8"/>
        <v>4.5</v>
      </c>
      <c r="R17" s="82">
        <f t="shared" si="9"/>
        <v>2</v>
      </c>
      <c r="S17" s="80">
        <f t="shared" si="29"/>
        <v>1</v>
      </c>
      <c r="T17" s="80">
        <f t="shared" si="30"/>
        <v>1</v>
      </c>
      <c r="U17" s="81">
        <f t="shared" si="12"/>
        <v>4.5</v>
      </c>
      <c r="V17" s="150"/>
      <c r="W17" s="113"/>
      <c r="X17" s="113"/>
      <c r="Y17" s="114"/>
      <c r="Z17" s="82">
        <f t="shared" si="14"/>
        <v>2</v>
      </c>
      <c r="AA17" s="80">
        <f t="shared" si="34"/>
        <v>1</v>
      </c>
      <c r="AB17" s="80">
        <f t="shared" si="35"/>
        <v>1</v>
      </c>
      <c r="AC17" s="81">
        <f t="shared" si="48"/>
        <v>4</v>
      </c>
      <c r="AD17" s="82">
        <f t="shared" si="19"/>
        <v>20</v>
      </c>
      <c r="AE17" s="80">
        <f t="shared" si="15"/>
        <v>1</v>
      </c>
      <c r="AF17" s="80">
        <f t="shared" si="16"/>
        <v>0.9</v>
      </c>
      <c r="AG17" s="81">
        <f t="shared" si="20"/>
        <v>4.55</v>
      </c>
      <c r="AH17" s="82">
        <f t="shared" si="17"/>
        <v>0</v>
      </c>
      <c r="AI17" s="80"/>
      <c r="AJ17" s="80"/>
      <c r="AK17" s="81"/>
      <c r="AL17" s="83"/>
      <c r="AM17" s="65"/>
      <c r="AN17" s="65"/>
      <c r="AO17" s="65"/>
      <c r="AP17" s="65"/>
      <c r="AQ17" s="65"/>
      <c r="AR17" s="65"/>
      <c r="AS17" s="65"/>
      <c r="AT17" s="65"/>
    </row>
    <row r="18" spans="1:46" s="5" customFormat="1" ht="29.25" customHeight="1" x14ac:dyDescent="0.25">
      <c r="A18" s="85"/>
      <c r="B18" s="85"/>
      <c r="C18" s="85"/>
      <c r="D18" s="85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3"/>
      <c r="AM18" s="65"/>
      <c r="AN18" s="65"/>
      <c r="AO18" s="65"/>
      <c r="AP18" s="65"/>
      <c r="AQ18" s="65"/>
      <c r="AR18" s="65"/>
      <c r="AS18" s="65"/>
      <c r="AT18" s="65"/>
    </row>
    <row r="19" spans="1:46" s="5" customFormat="1" x14ac:dyDescent="0.25">
      <c r="A19" s="184" t="s">
        <v>54</v>
      </c>
      <c r="B19" s="180" t="s">
        <v>39</v>
      </c>
      <c r="C19" s="180"/>
      <c r="D19" s="180"/>
      <c r="E19" s="180"/>
      <c r="F19" s="180" t="s">
        <v>22</v>
      </c>
      <c r="G19" s="180"/>
      <c r="H19" s="180"/>
      <c r="I19" s="180"/>
      <c r="J19" s="180" t="s">
        <v>23</v>
      </c>
      <c r="K19" s="180"/>
      <c r="L19" s="180"/>
      <c r="M19" s="180"/>
      <c r="N19" s="180" t="s">
        <v>24</v>
      </c>
      <c r="O19" s="180"/>
      <c r="P19" s="180"/>
      <c r="Q19" s="180"/>
      <c r="R19" s="180" t="s">
        <v>25</v>
      </c>
      <c r="S19" s="180"/>
      <c r="T19" s="180"/>
      <c r="U19" s="180"/>
      <c r="V19" s="180" t="s">
        <v>26</v>
      </c>
      <c r="W19" s="180"/>
      <c r="X19" s="180"/>
      <c r="Y19" s="180"/>
      <c r="Z19" s="180" t="s">
        <v>27</v>
      </c>
      <c r="AA19" s="180"/>
      <c r="AB19" s="180"/>
      <c r="AC19" s="180"/>
      <c r="AD19" s="180" t="s">
        <v>9</v>
      </c>
      <c r="AE19" s="180"/>
      <c r="AF19" s="180"/>
      <c r="AG19" s="180"/>
      <c r="AH19" s="180" t="s">
        <v>87</v>
      </c>
      <c r="AI19" s="180"/>
      <c r="AJ19" s="180"/>
      <c r="AK19" s="180"/>
      <c r="AL19" s="83"/>
      <c r="AM19" s="65"/>
      <c r="AN19" s="65"/>
      <c r="AO19" s="65"/>
      <c r="AP19" s="65"/>
      <c r="AQ19" s="65"/>
      <c r="AR19" s="65"/>
      <c r="AS19" s="65"/>
      <c r="AT19" s="65"/>
    </row>
    <row r="20" spans="1:46" s="5" customFormat="1" x14ac:dyDescent="0.25">
      <c r="A20" s="185"/>
      <c r="B20" s="87" t="s">
        <v>59</v>
      </c>
      <c r="C20" s="87" t="s">
        <v>60</v>
      </c>
      <c r="D20" s="87" t="s">
        <v>61</v>
      </c>
      <c r="E20" s="87" t="s">
        <v>62</v>
      </c>
      <c r="F20" s="87" t="s">
        <v>59</v>
      </c>
      <c r="G20" s="87" t="s">
        <v>60</v>
      </c>
      <c r="H20" s="87" t="s">
        <v>61</v>
      </c>
      <c r="I20" s="87" t="s">
        <v>62</v>
      </c>
      <c r="J20" s="87" t="s">
        <v>59</v>
      </c>
      <c r="K20" s="87" t="s">
        <v>60</v>
      </c>
      <c r="L20" s="87" t="s">
        <v>61</v>
      </c>
      <c r="M20" s="87" t="s">
        <v>62</v>
      </c>
      <c r="N20" s="87" t="s">
        <v>59</v>
      </c>
      <c r="O20" s="87" t="s">
        <v>60</v>
      </c>
      <c r="P20" s="87" t="s">
        <v>61</v>
      </c>
      <c r="Q20" s="87" t="s">
        <v>62</v>
      </c>
      <c r="R20" s="87" t="s">
        <v>59</v>
      </c>
      <c r="S20" s="87" t="s">
        <v>60</v>
      </c>
      <c r="T20" s="87" t="s">
        <v>61</v>
      </c>
      <c r="U20" s="87" t="s">
        <v>62</v>
      </c>
      <c r="V20" s="87" t="s">
        <v>59</v>
      </c>
      <c r="W20" s="87" t="s">
        <v>60</v>
      </c>
      <c r="X20" s="87" t="s">
        <v>61</v>
      </c>
      <c r="Y20" s="87" t="s">
        <v>62</v>
      </c>
      <c r="Z20" s="87" t="s">
        <v>59</v>
      </c>
      <c r="AA20" s="87" t="s">
        <v>60</v>
      </c>
      <c r="AB20" s="87" t="s">
        <v>61</v>
      </c>
      <c r="AC20" s="87" t="s">
        <v>62</v>
      </c>
      <c r="AD20" s="87" t="s">
        <v>59</v>
      </c>
      <c r="AE20" s="87" t="s">
        <v>60</v>
      </c>
      <c r="AF20" s="87" t="s">
        <v>61</v>
      </c>
      <c r="AG20" s="87" t="s">
        <v>62</v>
      </c>
      <c r="AH20" s="87" t="s">
        <v>59</v>
      </c>
      <c r="AI20" s="87" t="s">
        <v>60</v>
      </c>
      <c r="AJ20" s="87" t="s">
        <v>61</v>
      </c>
      <c r="AK20" s="87" t="s">
        <v>62</v>
      </c>
      <c r="AL20" s="83"/>
      <c r="AM20" s="65"/>
      <c r="AN20" s="65"/>
      <c r="AO20" s="65"/>
      <c r="AP20" s="65"/>
      <c r="AQ20" s="65"/>
      <c r="AR20" s="65"/>
      <c r="AS20" s="65"/>
      <c r="AT20" s="65"/>
    </row>
    <row r="21" spans="1:46" s="5" customFormat="1" x14ac:dyDescent="0.25">
      <c r="A21" s="152" t="s">
        <v>40</v>
      </c>
      <c r="B21" s="88">
        <v>0</v>
      </c>
      <c r="C21" s="88">
        <v>11</v>
      </c>
      <c r="D21" s="88">
        <v>20</v>
      </c>
      <c r="E21" s="88">
        <v>25</v>
      </c>
      <c r="F21" s="88">
        <v>0</v>
      </c>
      <c r="G21" s="88">
        <v>16</v>
      </c>
      <c r="H21" s="88">
        <v>27</v>
      </c>
      <c r="I21" s="88">
        <v>22</v>
      </c>
      <c r="J21" s="88">
        <v>2</v>
      </c>
      <c r="K21" s="88">
        <v>23</v>
      </c>
      <c r="L21" s="88">
        <v>13</v>
      </c>
      <c r="M21" s="88">
        <v>4</v>
      </c>
      <c r="N21" s="88">
        <v>1</v>
      </c>
      <c r="O21" s="88">
        <v>34</v>
      </c>
      <c r="P21" s="88">
        <v>30</v>
      </c>
      <c r="Q21" s="89">
        <v>26</v>
      </c>
      <c r="R21" s="89">
        <v>0</v>
      </c>
      <c r="S21" s="89">
        <v>21</v>
      </c>
      <c r="T21" s="89">
        <v>18</v>
      </c>
      <c r="U21" s="89">
        <v>5</v>
      </c>
      <c r="V21" s="89">
        <v>0</v>
      </c>
      <c r="W21" s="89">
        <v>9</v>
      </c>
      <c r="X21" s="89">
        <v>6</v>
      </c>
      <c r="Y21" s="89">
        <v>2</v>
      </c>
      <c r="Z21" s="89">
        <v>3</v>
      </c>
      <c r="AA21" s="89">
        <v>21</v>
      </c>
      <c r="AB21" s="89">
        <v>9</v>
      </c>
      <c r="AC21" s="89">
        <v>4</v>
      </c>
      <c r="AD21" s="90">
        <f>B21+F21+J21+N21+R21+V21+Z21</f>
        <v>6</v>
      </c>
      <c r="AE21" s="90">
        <f>C21+G21+K21+O21+S21+W21+AA21</f>
        <v>135</v>
      </c>
      <c r="AF21" s="90">
        <f>D21+H21+L21+P21+T21+X21+AB21</f>
        <v>123</v>
      </c>
      <c r="AG21" s="90">
        <f>E21+I21+M21+Q21+U21+Y21+AC21</f>
        <v>88</v>
      </c>
      <c r="AH21" s="91"/>
      <c r="AI21" s="91"/>
      <c r="AJ21" s="91"/>
      <c r="AK21" s="91"/>
      <c r="AL21" s="83"/>
      <c r="AM21" s="65"/>
      <c r="AN21" s="65"/>
      <c r="AO21" s="65"/>
      <c r="AP21" s="65"/>
      <c r="AQ21" s="65"/>
      <c r="AR21" s="65"/>
      <c r="AS21" s="65"/>
      <c r="AT21" s="65"/>
    </row>
    <row r="22" spans="1:46" s="5" customFormat="1" x14ac:dyDescent="0.25">
      <c r="A22" s="152" t="s">
        <v>41</v>
      </c>
      <c r="B22" s="88">
        <v>0</v>
      </c>
      <c r="C22" s="88">
        <v>23</v>
      </c>
      <c r="D22" s="88">
        <v>29</v>
      </c>
      <c r="E22" s="88">
        <v>4</v>
      </c>
      <c r="F22" s="88">
        <v>0</v>
      </c>
      <c r="G22" s="88">
        <v>13</v>
      </c>
      <c r="H22" s="88">
        <v>43</v>
      </c>
      <c r="I22" s="88">
        <v>9</v>
      </c>
      <c r="J22" s="88">
        <v>3</v>
      </c>
      <c r="K22" s="88">
        <v>22</v>
      </c>
      <c r="L22" s="88">
        <v>13</v>
      </c>
      <c r="M22" s="88">
        <v>4</v>
      </c>
      <c r="N22" s="88">
        <v>2</v>
      </c>
      <c r="O22" s="88">
        <v>37</v>
      </c>
      <c r="P22" s="88">
        <v>39</v>
      </c>
      <c r="Q22" s="89">
        <v>13</v>
      </c>
      <c r="R22" s="89">
        <v>3</v>
      </c>
      <c r="S22" s="89">
        <v>28</v>
      </c>
      <c r="T22" s="89">
        <v>12</v>
      </c>
      <c r="U22" s="89">
        <v>1</v>
      </c>
      <c r="V22" s="89">
        <v>1</v>
      </c>
      <c r="W22" s="89">
        <v>12</v>
      </c>
      <c r="X22" s="89">
        <v>4</v>
      </c>
      <c r="Y22" s="89">
        <v>0</v>
      </c>
      <c r="Z22" s="89">
        <v>6</v>
      </c>
      <c r="AA22" s="89">
        <v>21</v>
      </c>
      <c r="AB22" s="89">
        <v>9</v>
      </c>
      <c r="AC22" s="89">
        <v>1</v>
      </c>
      <c r="AD22" s="90">
        <f t="shared" ref="AD22:AD31" si="52">B22+F22+J22+N22+R22+V22+Z22</f>
        <v>15</v>
      </c>
      <c r="AE22" s="90">
        <f t="shared" ref="AE22:AE31" si="53">C22+G22+K22+O22+S22+W22+AA22</f>
        <v>156</v>
      </c>
      <c r="AF22" s="90">
        <f t="shared" ref="AF22:AF31" si="54">D22+H22+L22+P22+T22+X22+AB22</f>
        <v>149</v>
      </c>
      <c r="AG22" s="90">
        <f t="shared" ref="AG22:AG31" si="55">E22+I22+M22+Q22+U22+Y22+AC22</f>
        <v>32</v>
      </c>
      <c r="AH22" s="91"/>
      <c r="AI22" s="91"/>
      <c r="AJ22" s="91"/>
      <c r="AK22" s="91"/>
      <c r="AL22" s="83"/>
      <c r="AM22" s="65"/>
      <c r="AN22" s="65"/>
      <c r="AO22" s="65"/>
      <c r="AP22" s="65"/>
      <c r="AQ22" s="65"/>
      <c r="AR22" s="65"/>
      <c r="AS22" s="65"/>
      <c r="AT22" s="65"/>
    </row>
    <row r="23" spans="1:46" s="5" customFormat="1" x14ac:dyDescent="0.25">
      <c r="A23" s="152" t="s">
        <v>42</v>
      </c>
      <c r="B23" s="88">
        <v>0</v>
      </c>
      <c r="C23" s="88">
        <v>4</v>
      </c>
      <c r="D23" s="92">
        <v>5</v>
      </c>
      <c r="E23" s="88">
        <v>1</v>
      </c>
      <c r="F23" s="88">
        <v>0</v>
      </c>
      <c r="G23" s="92">
        <v>3</v>
      </c>
      <c r="H23" s="88">
        <v>6</v>
      </c>
      <c r="I23" s="88">
        <v>1</v>
      </c>
      <c r="J23" s="92">
        <v>0</v>
      </c>
      <c r="K23" s="88">
        <v>0</v>
      </c>
      <c r="L23" s="88">
        <v>2</v>
      </c>
      <c r="M23" s="92">
        <v>0</v>
      </c>
      <c r="N23" s="88">
        <v>0</v>
      </c>
      <c r="O23" s="88">
        <v>11</v>
      </c>
      <c r="P23" s="92">
        <v>13</v>
      </c>
      <c r="Q23" s="89">
        <v>3</v>
      </c>
      <c r="R23" s="89">
        <v>0</v>
      </c>
      <c r="S23" s="89">
        <v>5</v>
      </c>
      <c r="T23" s="89">
        <v>2</v>
      </c>
      <c r="U23" s="89">
        <v>0</v>
      </c>
      <c r="V23" s="89">
        <v>0</v>
      </c>
      <c r="W23" s="89">
        <v>4</v>
      </c>
      <c r="X23" s="89">
        <v>0</v>
      </c>
      <c r="Y23" s="89">
        <v>0</v>
      </c>
      <c r="Z23" s="89">
        <v>0</v>
      </c>
      <c r="AA23" s="89">
        <v>4</v>
      </c>
      <c r="AB23" s="89">
        <v>2</v>
      </c>
      <c r="AC23" s="89">
        <v>0</v>
      </c>
      <c r="AD23" s="90">
        <f t="shared" si="52"/>
        <v>0</v>
      </c>
      <c r="AE23" s="90">
        <f t="shared" si="53"/>
        <v>31</v>
      </c>
      <c r="AF23" s="90">
        <f t="shared" si="54"/>
        <v>30</v>
      </c>
      <c r="AG23" s="90">
        <f t="shared" si="55"/>
        <v>5</v>
      </c>
      <c r="AH23" s="91"/>
      <c r="AI23" s="91"/>
      <c r="AJ23" s="91"/>
      <c r="AK23" s="91"/>
      <c r="AL23" s="83"/>
      <c r="AM23" s="65"/>
      <c r="AN23" s="65"/>
      <c r="AO23" s="65"/>
      <c r="AP23" s="65"/>
      <c r="AQ23" s="65"/>
      <c r="AR23" s="65"/>
      <c r="AS23" s="65"/>
      <c r="AT23" s="65"/>
    </row>
    <row r="24" spans="1:46" s="5" customFormat="1" x14ac:dyDescent="0.25">
      <c r="A24" s="152" t="s">
        <v>43</v>
      </c>
      <c r="B24" s="88">
        <v>0</v>
      </c>
      <c r="C24" s="88">
        <v>0</v>
      </c>
      <c r="D24" s="88">
        <v>3</v>
      </c>
      <c r="E24" s="88">
        <v>9</v>
      </c>
      <c r="F24" s="88">
        <v>0</v>
      </c>
      <c r="G24" s="88">
        <v>3</v>
      </c>
      <c r="H24" s="88">
        <v>12</v>
      </c>
      <c r="I24" s="88">
        <v>11</v>
      </c>
      <c r="J24" s="88">
        <v>0</v>
      </c>
      <c r="K24" s="88">
        <v>3</v>
      </c>
      <c r="L24" s="88">
        <v>0</v>
      </c>
      <c r="M24" s="88">
        <v>3</v>
      </c>
      <c r="N24" s="88">
        <v>0</v>
      </c>
      <c r="O24" s="88">
        <v>3</v>
      </c>
      <c r="P24" s="88">
        <v>2</v>
      </c>
      <c r="Q24" s="89">
        <v>3</v>
      </c>
      <c r="R24" s="117"/>
      <c r="S24" s="117"/>
      <c r="T24" s="117"/>
      <c r="U24" s="117"/>
      <c r="V24" s="117"/>
      <c r="W24" s="117"/>
      <c r="X24" s="117"/>
      <c r="Y24" s="117"/>
      <c r="Z24" s="89">
        <v>0</v>
      </c>
      <c r="AA24" s="89">
        <v>1</v>
      </c>
      <c r="AB24" s="89">
        <v>1</v>
      </c>
      <c r="AC24" s="89">
        <v>0</v>
      </c>
      <c r="AD24" s="90">
        <f t="shared" si="52"/>
        <v>0</v>
      </c>
      <c r="AE24" s="90">
        <f t="shared" si="53"/>
        <v>10</v>
      </c>
      <c r="AF24" s="90">
        <f t="shared" si="54"/>
        <v>18</v>
      </c>
      <c r="AG24" s="90">
        <f t="shared" si="55"/>
        <v>26</v>
      </c>
      <c r="AH24" s="91"/>
      <c r="AI24" s="91"/>
      <c r="AJ24" s="91"/>
      <c r="AK24" s="91"/>
      <c r="AL24" s="83"/>
      <c r="AM24" s="65"/>
      <c r="AN24" s="65"/>
      <c r="AO24" s="65"/>
      <c r="AP24" s="65"/>
      <c r="AQ24" s="65"/>
      <c r="AR24" s="65"/>
      <c r="AS24" s="65"/>
      <c r="AT24" s="65"/>
    </row>
    <row r="25" spans="1:46" s="5" customFormat="1" x14ac:dyDescent="0.25">
      <c r="A25" s="152" t="s">
        <v>44</v>
      </c>
      <c r="B25" s="88">
        <v>0</v>
      </c>
      <c r="C25" s="88">
        <v>0</v>
      </c>
      <c r="D25" s="92">
        <v>3</v>
      </c>
      <c r="E25" s="88">
        <v>2</v>
      </c>
      <c r="F25" s="88">
        <v>0</v>
      </c>
      <c r="G25" s="92">
        <v>1</v>
      </c>
      <c r="H25" s="88">
        <v>6</v>
      </c>
      <c r="I25" s="88">
        <v>1</v>
      </c>
      <c r="J25" s="92">
        <v>1</v>
      </c>
      <c r="K25" s="88">
        <v>9</v>
      </c>
      <c r="L25" s="88">
        <v>7</v>
      </c>
      <c r="M25" s="92">
        <v>0</v>
      </c>
      <c r="N25" s="88">
        <v>1</v>
      </c>
      <c r="O25" s="88">
        <v>12</v>
      </c>
      <c r="P25" s="92">
        <v>8</v>
      </c>
      <c r="Q25" s="89">
        <v>1</v>
      </c>
      <c r="R25" s="89">
        <v>0</v>
      </c>
      <c r="S25" s="89">
        <v>6</v>
      </c>
      <c r="T25" s="89">
        <v>2</v>
      </c>
      <c r="U25" s="89">
        <v>0</v>
      </c>
      <c r="V25" s="89">
        <v>0</v>
      </c>
      <c r="W25" s="89">
        <v>4</v>
      </c>
      <c r="X25" s="89">
        <v>1</v>
      </c>
      <c r="Y25" s="89">
        <v>0</v>
      </c>
      <c r="Z25" s="89">
        <v>1</v>
      </c>
      <c r="AA25" s="89">
        <v>8</v>
      </c>
      <c r="AB25" s="89">
        <v>2</v>
      </c>
      <c r="AC25" s="89">
        <v>0</v>
      </c>
      <c r="AD25" s="90">
        <f t="shared" si="52"/>
        <v>3</v>
      </c>
      <c r="AE25" s="90">
        <f t="shared" si="53"/>
        <v>40</v>
      </c>
      <c r="AF25" s="90">
        <f t="shared" si="54"/>
        <v>29</v>
      </c>
      <c r="AG25" s="90">
        <f t="shared" si="55"/>
        <v>4</v>
      </c>
      <c r="AH25" s="91"/>
      <c r="AI25" s="91"/>
      <c r="AJ25" s="91"/>
      <c r="AK25" s="91"/>
      <c r="AL25" s="83"/>
      <c r="AM25" s="65"/>
      <c r="AN25" s="65"/>
      <c r="AO25" s="65"/>
      <c r="AP25" s="65"/>
      <c r="AQ25" s="65"/>
      <c r="AR25" s="65"/>
      <c r="AS25" s="65"/>
      <c r="AT25" s="65"/>
    </row>
    <row r="26" spans="1:46" s="69" customFormat="1" x14ac:dyDescent="0.25">
      <c r="A26" s="153" t="s">
        <v>45</v>
      </c>
      <c r="B26" s="88">
        <v>0</v>
      </c>
      <c r="C26" s="88">
        <v>4</v>
      </c>
      <c r="D26" s="92">
        <v>5</v>
      </c>
      <c r="E26" s="88">
        <v>1</v>
      </c>
      <c r="F26" s="88">
        <v>0</v>
      </c>
      <c r="G26" s="92">
        <v>1</v>
      </c>
      <c r="H26" s="88">
        <v>1</v>
      </c>
      <c r="I26" s="88">
        <v>0</v>
      </c>
      <c r="J26" s="115"/>
      <c r="K26" s="116"/>
      <c r="L26" s="116"/>
      <c r="M26" s="115"/>
      <c r="N26" s="88">
        <v>0</v>
      </c>
      <c r="O26" s="88">
        <v>0</v>
      </c>
      <c r="P26" s="92">
        <v>1</v>
      </c>
      <c r="Q26" s="89">
        <v>1</v>
      </c>
      <c r="R26" s="117"/>
      <c r="S26" s="117"/>
      <c r="T26" s="117"/>
      <c r="U26" s="117"/>
      <c r="V26" s="89">
        <v>1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1</v>
      </c>
      <c r="AC26" s="89">
        <v>0</v>
      </c>
      <c r="AD26" s="90">
        <f t="shared" si="52"/>
        <v>1</v>
      </c>
      <c r="AE26" s="90">
        <f t="shared" si="53"/>
        <v>5</v>
      </c>
      <c r="AF26" s="90">
        <f t="shared" si="54"/>
        <v>8</v>
      </c>
      <c r="AG26" s="90">
        <f t="shared" si="55"/>
        <v>2</v>
      </c>
      <c r="AH26" s="91"/>
      <c r="AI26" s="91"/>
      <c r="AJ26" s="91"/>
      <c r="AK26" s="91"/>
      <c r="AL26" s="83"/>
      <c r="AM26" s="68"/>
      <c r="AN26" s="68"/>
      <c r="AO26" s="68"/>
      <c r="AP26" s="68"/>
      <c r="AQ26" s="68"/>
      <c r="AR26" s="68"/>
      <c r="AS26" s="68"/>
      <c r="AT26" s="68"/>
    </row>
    <row r="27" spans="1:46" s="5" customFormat="1" x14ac:dyDescent="0.25">
      <c r="A27" s="153" t="s">
        <v>46</v>
      </c>
      <c r="B27" s="88">
        <v>0</v>
      </c>
      <c r="C27" s="88">
        <v>22</v>
      </c>
      <c r="D27" s="88">
        <v>19</v>
      </c>
      <c r="E27" s="88">
        <v>0</v>
      </c>
      <c r="F27" s="88">
        <v>0</v>
      </c>
      <c r="G27" s="88">
        <v>11</v>
      </c>
      <c r="H27" s="88">
        <v>15</v>
      </c>
      <c r="I27" s="88">
        <v>0</v>
      </c>
      <c r="J27" s="88">
        <v>2</v>
      </c>
      <c r="K27" s="88">
        <v>13</v>
      </c>
      <c r="L27" s="88">
        <v>8</v>
      </c>
      <c r="M27" s="88">
        <v>0</v>
      </c>
      <c r="N27" s="88">
        <v>0</v>
      </c>
      <c r="O27" s="88">
        <v>41</v>
      </c>
      <c r="P27" s="88">
        <v>23</v>
      </c>
      <c r="Q27" s="89">
        <v>0</v>
      </c>
      <c r="R27" s="89">
        <v>1</v>
      </c>
      <c r="S27" s="89">
        <v>26</v>
      </c>
      <c r="T27" s="89">
        <v>9</v>
      </c>
      <c r="U27" s="89">
        <v>0</v>
      </c>
      <c r="V27" s="89">
        <v>0</v>
      </c>
      <c r="W27" s="89">
        <v>7</v>
      </c>
      <c r="X27" s="89">
        <v>2</v>
      </c>
      <c r="Y27" s="89">
        <v>0</v>
      </c>
      <c r="Z27" s="89">
        <v>1</v>
      </c>
      <c r="AA27" s="89">
        <v>13</v>
      </c>
      <c r="AB27" s="89">
        <v>10</v>
      </c>
      <c r="AC27" s="89">
        <v>0</v>
      </c>
      <c r="AD27" s="90">
        <f t="shared" si="52"/>
        <v>4</v>
      </c>
      <c r="AE27" s="90">
        <f t="shared" si="53"/>
        <v>133</v>
      </c>
      <c r="AF27" s="90">
        <f t="shared" si="54"/>
        <v>86</v>
      </c>
      <c r="AG27" s="90">
        <f t="shared" si="55"/>
        <v>0</v>
      </c>
      <c r="AH27" s="91"/>
      <c r="AI27" s="91"/>
      <c r="AJ27" s="91"/>
      <c r="AK27" s="91"/>
      <c r="AL27" s="83"/>
      <c r="AM27" s="65"/>
      <c r="AN27" s="65"/>
      <c r="AO27" s="65"/>
      <c r="AP27" s="65"/>
      <c r="AQ27" s="65"/>
      <c r="AR27" s="65"/>
      <c r="AS27" s="65"/>
      <c r="AT27" s="65"/>
    </row>
    <row r="28" spans="1:46" s="5" customFormat="1" x14ac:dyDescent="0.25">
      <c r="A28" s="154" t="s">
        <v>77</v>
      </c>
      <c r="B28" s="88">
        <v>0</v>
      </c>
      <c r="C28" s="88">
        <v>3</v>
      </c>
      <c r="D28" s="92">
        <v>4</v>
      </c>
      <c r="E28" s="88">
        <v>4</v>
      </c>
      <c r="F28" s="88">
        <v>0</v>
      </c>
      <c r="G28" s="92">
        <v>3</v>
      </c>
      <c r="H28" s="88">
        <v>27</v>
      </c>
      <c r="I28" s="88">
        <v>16</v>
      </c>
      <c r="J28" s="92">
        <v>1</v>
      </c>
      <c r="K28" s="88">
        <v>1</v>
      </c>
      <c r="L28" s="88">
        <v>6</v>
      </c>
      <c r="M28" s="92">
        <v>1</v>
      </c>
      <c r="N28" s="89">
        <v>0</v>
      </c>
      <c r="O28" s="89">
        <v>11</v>
      </c>
      <c r="P28" s="89">
        <v>21</v>
      </c>
      <c r="Q28" s="89">
        <v>9</v>
      </c>
      <c r="R28" s="89">
        <v>1</v>
      </c>
      <c r="S28" s="89">
        <v>21</v>
      </c>
      <c r="T28" s="89">
        <v>9</v>
      </c>
      <c r="U28" s="89">
        <v>2</v>
      </c>
      <c r="V28" s="89">
        <v>0</v>
      </c>
      <c r="W28" s="89">
        <v>6</v>
      </c>
      <c r="X28" s="89">
        <v>4</v>
      </c>
      <c r="Y28" s="89">
        <v>0</v>
      </c>
      <c r="Z28" s="89">
        <v>3</v>
      </c>
      <c r="AA28" s="89">
        <v>9</v>
      </c>
      <c r="AB28" s="89">
        <v>3</v>
      </c>
      <c r="AC28" s="89">
        <v>1</v>
      </c>
      <c r="AD28" s="90">
        <f t="shared" si="52"/>
        <v>5</v>
      </c>
      <c r="AE28" s="90">
        <f>C28+G28+K28+O28+S28+W28+AA28</f>
        <v>54</v>
      </c>
      <c r="AF28" s="90">
        <f t="shared" si="54"/>
        <v>74</v>
      </c>
      <c r="AG28" s="90">
        <f t="shared" si="55"/>
        <v>33</v>
      </c>
      <c r="AH28" s="91"/>
      <c r="AI28" s="91"/>
      <c r="AJ28" s="91"/>
      <c r="AK28" s="91"/>
      <c r="AL28" s="83"/>
      <c r="AM28" s="65"/>
      <c r="AN28" s="65"/>
      <c r="AO28" s="65"/>
      <c r="AP28" s="65"/>
      <c r="AQ28" s="65"/>
      <c r="AR28" s="65"/>
      <c r="AS28" s="65"/>
      <c r="AT28" s="65"/>
    </row>
    <row r="29" spans="1:46" s="5" customFormat="1" x14ac:dyDescent="0.25">
      <c r="A29" s="154" t="s">
        <v>80</v>
      </c>
      <c r="B29" s="93">
        <v>1</v>
      </c>
      <c r="C29" s="93">
        <v>0</v>
      </c>
      <c r="D29" s="93">
        <v>3</v>
      </c>
      <c r="E29" s="93">
        <v>1</v>
      </c>
      <c r="F29" s="93">
        <v>0</v>
      </c>
      <c r="G29" s="93">
        <v>4</v>
      </c>
      <c r="H29" s="93">
        <v>6</v>
      </c>
      <c r="I29" s="93">
        <v>0</v>
      </c>
      <c r="J29" s="93">
        <v>8</v>
      </c>
      <c r="K29" s="93">
        <v>9</v>
      </c>
      <c r="L29" s="93">
        <v>8</v>
      </c>
      <c r="M29" s="93">
        <v>2</v>
      </c>
      <c r="N29" s="94">
        <v>1</v>
      </c>
      <c r="O29" s="94">
        <v>5</v>
      </c>
      <c r="P29" s="94">
        <v>4</v>
      </c>
      <c r="Q29" s="94">
        <v>1</v>
      </c>
      <c r="R29" s="119"/>
      <c r="S29" s="119"/>
      <c r="T29" s="119"/>
      <c r="U29" s="119"/>
      <c r="V29" s="94">
        <v>1</v>
      </c>
      <c r="W29" s="94">
        <v>0</v>
      </c>
      <c r="X29" s="94">
        <v>0</v>
      </c>
      <c r="Y29" s="94">
        <v>2</v>
      </c>
      <c r="Z29" s="94">
        <v>4</v>
      </c>
      <c r="AA29" s="94">
        <v>4</v>
      </c>
      <c r="AB29" s="94">
        <v>2</v>
      </c>
      <c r="AC29" s="94">
        <v>0</v>
      </c>
      <c r="AD29" s="90">
        <f>B29+F29+J29+N29+R29+V29+Z29</f>
        <v>15</v>
      </c>
      <c r="AE29" s="90">
        <f t="shared" si="53"/>
        <v>22</v>
      </c>
      <c r="AF29" s="90">
        <f t="shared" si="54"/>
        <v>23</v>
      </c>
      <c r="AG29" s="90">
        <f t="shared" si="55"/>
        <v>6</v>
      </c>
      <c r="AH29" s="91"/>
      <c r="AI29" s="91"/>
      <c r="AJ29" s="91"/>
      <c r="AK29" s="91"/>
      <c r="AL29" s="83"/>
      <c r="AM29" s="65"/>
      <c r="AN29" s="65"/>
      <c r="AO29" s="65"/>
      <c r="AP29" s="65"/>
      <c r="AQ29" s="65"/>
      <c r="AR29" s="65"/>
      <c r="AS29" s="65"/>
      <c r="AT29" s="65"/>
    </row>
    <row r="30" spans="1:46" s="5" customFormat="1" x14ac:dyDescent="0.25">
      <c r="A30" s="154" t="s">
        <v>75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94">
        <v>0</v>
      </c>
      <c r="O30" s="94">
        <v>0</v>
      </c>
      <c r="P30" s="94">
        <v>0</v>
      </c>
      <c r="Q30" s="94">
        <v>1</v>
      </c>
      <c r="R30" s="94">
        <v>0</v>
      </c>
      <c r="S30" s="94">
        <v>1</v>
      </c>
      <c r="T30" s="94">
        <v>1</v>
      </c>
      <c r="U30" s="94">
        <v>0</v>
      </c>
      <c r="V30" s="94">
        <v>0</v>
      </c>
      <c r="W30" s="94">
        <v>2</v>
      </c>
      <c r="X30" s="94">
        <v>0</v>
      </c>
      <c r="Y30" s="94">
        <v>0</v>
      </c>
      <c r="Z30" s="94">
        <v>0</v>
      </c>
      <c r="AA30" s="94">
        <v>0</v>
      </c>
      <c r="AB30" s="94">
        <v>1</v>
      </c>
      <c r="AC30" s="94">
        <v>0</v>
      </c>
      <c r="AD30" s="90">
        <f t="shared" si="52"/>
        <v>0</v>
      </c>
      <c r="AE30" s="90">
        <f t="shared" si="53"/>
        <v>3</v>
      </c>
      <c r="AF30" s="90">
        <f t="shared" si="54"/>
        <v>2</v>
      </c>
      <c r="AG30" s="90">
        <f t="shared" si="55"/>
        <v>1</v>
      </c>
      <c r="AH30" s="91"/>
      <c r="AI30" s="91"/>
      <c r="AJ30" s="91"/>
      <c r="AK30" s="91"/>
      <c r="AL30" s="83"/>
      <c r="AM30" s="65"/>
      <c r="AN30" s="65"/>
      <c r="AO30" s="65"/>
      <c r="AP30" s="65"/>
      <c r="AQ30" s="65"/>
      <c r="AR30" s="65"/>
      <c r="AS30" s="65"/>
      <c r="AT30" s="65"/>
    </row>
    <row r="31" spans="1:46" s="5" customFormat="1" x14ac:dyDescent="0.25">
      <c r="A31" s="154" t="s">
        <v>92</v>
      </c>
      <c r="B31" s="93">
        <v>0</v>
      </c>
      <c r="C31" s="93">
        <v>1</v>
      </c>
      <c r="D31" s="93">
        <v>0</v>
      </c>
      <c r="E31" s="93">
        <v>7</v>
      </c>
      <c r="F31" s="93">
        <v>0</v>
      </c>
      <c r="G31" s="93">
        <v>0</v>
      </c>
      <c r="H31" s="93">
        <v>1</v>
      </c>
      <c r="I31" s="93">
        <v>1</v>
      </c>
      <c r="J31" s="149"/>
      <c r="K31" s="149"/>
      <c r="L31" s="149"/>
      <c r="M31" s="149"/>
      <c r="N31" s="94">
        <v>0</v>
      </c>
      <c r="O31" s="94">
        <v>1</v>
      </c>
      <c r="P31" s="94">
        <v>1</v>
      </c>
      <c r="Q31" s="94">
        <v>4</v>
      </c>
      <c r="R31" s="94">
        <v>0</v>
      </c>
      <c r="S31" s="94">
        <v>0</v>
      </c>
      <c r="T31" s="94">
        <v>1</v>
      </c>
      <c r="U31" s="94">
        <v>1</v>
      </c>
      <c r="V31" s="119"/>
      <c r="W31" s="119"/>
      <c r="X31" s="119"/>
      <c r="Y31" s="119"/>
      <c r="Z31" s="94">
        <v>0</v>
      </c>
      <c r="AA31" s="94">
        <v>0</v>
      </c>
      <c r="AB31" s="94">
        <v>2</v>
      </c>
      <c r="AC31" s="94">
        <v>0</v>
      </c>
      <c r="AD31" s="90">
        <f t="shared" si="52"/>
        <v>0</v>
      </c>
      <c r="AE31" s="90">
        <f t="shared" si="53"/>
        <v>2</v>
      </c>
      <c r="AF31" s="90">
        <f t="shared" si="54"/>
        <v>5</v>
      </c>
      <c r="AG31" s="90">
        <f t="shared" si="55"/>
        <v>13</v>
      </c>
      <c r="AH31" s="91"/>
      <c r="AI31" s="91"/>
      <c r="AJ31" s="91"/>
      <c r="AK31" s="91"/>
      <c r="AL31" s="83"/>
      <c r="AM31" s="65"/>
      <c r="AN31" s="65"/>
      <c r="AO31" s="65"/>
      <c r="AP31" s="65"/>
      <c r="AQ31" s="65"/>
      <c r="AR31" s="65"/>
      <c r="AS31" s="65"/>
      <c r="AT31" s="65"/>
    </row>
    <row r="32" spans="1:46" s="5" customFormat="1" x14ac:dyDescent="0.25">
      <c r="A32" s="76"/>
      <c r="B32" s="76"/>
      <c r="C32" s="76"/>
      <c r="D32" s="76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3"/>
      <c r="AM32" s="65"/>
      <c r="AN32" s="65"/>
      <c r="AO32" s="65"/>
      <c r="AP32" s="65"/>
      <c r="AQ32" s="65"/>
      <c r="AR32" s="65"/>
      <c r="AS32" s="65"/>
      <c r="AT32" s="65"/>
    </row>
    <row r="33" spans="1:46" s="5" customFormat="1" x14ac:dyDescent="0.25">
      <c r="A33" s="85"/>
      <c r="B33" s="85"/>
      <c r="C33" s="85"/>
      <c r="D33" s="85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3"/>
      <c r="AM33" s="65"/>
      <c r="AN33" s="65"/>
      <c r="AO33" s="65"/>
      <c r="AP33" s="65"/>
      <c r="AQ33" s="65"/>
      <c r="AR33" s="65"/>
      <c r="AS33" s="65"/>
      <c r="AT33" s="65"/>
    </row>
    <row r="34" spans="1:46" s="5" customFormat="1" x14ac:dyDescent="0.25">
      <c r="A34" s="85"/>
      <c r="B34" s="85"/>
      <c r="C34" s="85"/>
      <c r="D34" s="85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3"/>
      <c r="AM34" s="65"/>
      <c r="AN34" s="65"/>
      <c r="AO34" s="65"/>
      <c r="AP34" s="65"/>
      <c r="AQ34" s="65"/>
      <c r="AR34" s="65"/>
      <c r="AS34" s="65"/>
      <c r="AT34" s="65"/>
    </row>
    <row r="35" spans="1:46" s="5" customFormat="1" x14ac:dyDescent="0.25">
      <c r="A35" s="85"/>
      <c r="B35" s="85"/>
      <c r="C35" s="85"/>
      <c r="D35" s="85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3"/>
      <c r="AM35" s="65"/>
      <c r="AN35" s="65"/>
      <c r="AO35" s="65"/>
      <c r="AP35" s="65"/>
      <c r="AQ35" s="65"/>
      <c r="AR35" s="65"/>
      <c r="AS35" s="65"/>
      <c r="AT35" s="65"/>
    </row>
    <row r="36" spans="1:46" s="5" customFormat="1" x14ac:dyDescent="0.25">
      <c r="A36" s="85"/>
      <c r="B36" s="85"/>
      <c r="C36" s="85"/>
      <c r="D36" s="85"/>
      <c r="E36" s="86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3"/>
      <c r="AM36" s="65"/>
      <c r="AN36" s="65"/>
      <c r="AO36" s="65"/>
      <c r="AP36" s="65"/>
      <c r="AQ36" s="65"/>
      <c r="AR36" s="65"/>
      <c r="AS36" s="65"/>
      <c r="AT36" s="65"/>
    </row>
  </sheetData>
  <mergeCells count="21">
    <mergeCell ref="F36:U36"/>
    <mergeCell ref="A19:A20"/>
    <mergeCell ref="B19:E19"/>
    <mergeCell ref="F19:I19"/>
    <mergeCell ref="J19:M19"/>
    <mergeCell ref="N19:Q19"/>
    <mergeCell ref="A5:A6"/>
    <mergeCell ref="B5:E5"/>
    <mergeCell ref="F5:I5"/>
    <mergeCell ref="J5:M5"/>
    <mergeCell ref="N5:Q5"/>
    <mergeCell ref="AH5:AK5"/>
    <mergeCell ref="AH19:AK19"/>
    <mergeCell ref="V19:Y19"/>
    <mergeCell ref="Z19:AC19"/>
    <mergeCell ref="R19:U19"/>
    <mergeCell ref="AD19:AG19"/>
    <mergeCell ref="R5:U5"/>
    <mergeCell ref="V5:Y5"/>
    <mergeCell ref="Z5:AC5"/>
    <mergeCell ref="AD5:AG5"/>
  </mergeCells>
  <phoneticPr fontId="1" type="noConversion"/>
  <pageMargins left="0.39370078740157483" right="0.31496062992125984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3:L18"/>
  <sheetViews>
    <sheetView workbookViewId="0">
      <selection activeCell="E14" sqref="E14"/>
    </sheetView>
  </sheetViews>
  <sheetFormatPr defaultRowHeight="13.2" x14ac:dyDescent="0.25"/>
  <sheetData>
    <row r="3" spans="1:12" x14ac:dyDescent="0.25">
      <c r="A3" s="174" t="s">
        <v>37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x14ac:dyDescent="0.25">
      <c r="A4" s="190" t="s">
        <v>200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1:12" ht="13.8" thickBot="1" x14ac:dyDescent="0.3">
      <c r="J5" s="22"/>
      <c r="K5" s="8"/>
    </row>
    <row r="6" spans="1:12" ht="128.25" customHeight="1" x14ac:dyDescent="0.25">
      <c r="A6" s="178" t="s">
        <v>10</v>
      </c>
      <c r="B6" s="191" t="s">
        <v>70</v>
      </c>
      <c r="C6" s="178" t="s">
        <v>71</v>
      </c>
      <c r="D6" s="178"/>
      <c r="E6" s="178" t="s">
        <v>72</v>
      </c>
      <c r="F6" s="178"/>
      <c r="G6" s="193" t="s">
        <v>48</v>
      </c>
      <c r="H6" s="193" t="s">
        <v>49</v>
      </c>
      <c r="I6" s="193" t="s">
        <v>50</v>
      </c>
      <c r="J6" s="195" t="s">
        <v>51</v>
      </c>
      <c r="K6" s="186" t="s">
        <v>52</v>
      </c>
      <c r="L6" s="188" t="s">
        <v>53</v>
      </c>
    </row>
    <row r="7" spans="1:12" ht="30.75" customHeight="1" thickBot="1" x14ac:dyDescent="0.3">
      <c r="A7" s="178"/>
      <c r="B7" s="192"/>
      <c r="C7" s="10" t="s">
        <v>11</v>
      </c>
      <c r="D7" s="10" t="s">
        <v>18</v>
      </c>
      <c r="E7" s="10" t="s">
        <v>11</v>
      </c>
      <c r="F7" s="10" t="s">
        <v>18</v>
      </c>
      <c r="G7" s="194"/>
      <c r="H7" s="194"/>
      <c r="I7" s="194"/>
      <c r="J7" s="196"/>
      <c r="K7" s="187"/>
      <c r="L7" s="189"/>
    </row>
    <row r="8" spans="1:12" ht="15.6" x14ac:dyDescent="0.3">
      <c r="A8" s="46" t="s">
        <v>40</v>
      </c>
      <c r="B8" s="24">
        <f>Таб№1!AD7</f>
        <v>352</v>
      </c>
      <c r="C8" s="14">
        <f t="shared" ref="C8:C14" si="0">B8-E8</f>
        <v>346</v>
      </c>
      <c r="D8" s="23">
        <f>C8/B8</f>
        <v>0.98295454545454541</v>
      </c>
      <c r="E8" s="24">
        <f>Таб№1!AD21</f>
        <v>6</v>
      </c>
      <c r="F8" s="23">
        <f>E8/B8</f>
        <v>1.7045454545454544E-2</v>
      </c>
      <c r="G8" s="24">
        <f>Таб№1!AE21</f>
        <v>135</v>
      </c>
      <c r="H8" s="24">
        <f>Таб№1!AF21</f>
        <v>123</v>
      </c>
      <c r="I8" s="24">
        <f>Таб№1!AG21</f>
        <v>88</v>
      </c>
      <c r="J8" s="27">
        <f>Таб№1!AG7</f>
        <v>3.81</v>
      </c>
      <c r="K8" s="29">
        <v>3.83</v>
      </c>
      <c r="L8" s="25"/>
    </row>
    <row r="9" spans="1:12" ht="15.6" x14ac:dyDescent="0.3">
      <c r="A9" s="46" t="s">
        <v>41</v>
      </c>
      <c r="B9" s="24">
        <f>Таб№1!AD8</f>
        <v>352</v>
      </c>
      <c r="C9" s="14">
        <f t="shared" si="0"/>
        <v>337</v>
      </c>
      <c r="D9" s="23">
        <f t="shared" ref="D9:D14" si="1">C9/B9</f>
        <v>0.95738636363636365</v>
      </c>
      <c r="E9" s="24">
        <f>Таб№1!AD22</f>
        <v>15</v>
      </c>
      <c r="F9" s="23">
        <f t="shared" ref="F9:F14" si="2">E9/B9</f>
        <v>4.261363636363636E-2</v>
      </c>
      <c r="G9" s="24">
        <f>Таб№1!AE22</f>
        <v>156</v>
      </c>
      <c r="H9" s="24">
        <f>Таб№1!AF22</f>
        <v>149</v>
      </c>
      <c r="I9" s="24">
        <f>Таб№1!AG22</f>
        <v>32</v>
      </c>
      <c r="J9" s="27">
        <f>Таб№1!AG8</f>
        <v>3.5625</v>
      </c>
      <c r="K9" s="30">
        <v>3.56</v>
      </c>
      <c r="L9" s="26"/>
    </row>
    <row r="10" spans="1:12" ht="15.6" x14ac:dyDescent="0.3">
      <c r="A10" s="46" t="s">
        <v>42</v>
      </c>
      <c r="B10" s="24">
        <f>Таб№1!AD9</f>
        <v>66</v>
      </c>
      <c r="C10" s="14">
        <f t="shared" si="0"/>
        <v>66</v>
      </c>
      <c r="D10" s="23">
        <f t="shared" si="1"/>
        <v>1</v>
      </c>
      <c r="E10" s="24">
        <f>Таб№1!AD23</f>
        <v>0</v>
      </c>
      <c r="F10" s="23">
        <f t="shared" si="2"/>
        <v>0</v>
      </c>
      <c r="G10" s="24">
        <f>Таб№1!AE23</f>
        <v>31</v>
      </c>
      <c r="H10" s="24">
        <f>Таб№1!AF23</f>
        <v>30</v>
      </c>
      <c r="I10" s="24">
        <f>Таб№1!AG23</f>
        <v>5</v>
      </c>
      <c r="J10" s="27">
        <f>Таб№1!AG9</f>
        <v>3.606060606060606</v>
      </c>
      <c r="K10" s="30">
        <v>3.61</v>
      </c>
      <c r="L10" s="26"/>
    </row>
    <row r="11" spans="1:12" ht="15.6" x14ac:dyDescent="0.3">
      <c r="A11" s="46" t="s">
        <v>43</v>
      </c>
      <c r="B11" s="24">
        <f>Таб№1!AD10</f>
        <v>54</v>
      </c>
      <c r="C11" s="14">
        <f t="shared" si="0"/>
        <v>54</v>
      </c>
      <c r="D11" s="23">
        <f t="shared" si="1"/>
        <v>1</v>
      </c>
      <c r="E11" s="24">
        <f>Таб№1!AD24</f>
        <v>0</v>
      </c>
      <c r="F11" s="23">
        <f t="shared" si="2"/>
        <v>0</v>
      </c>
      <c r="G11" s="24">
        <f>Таб№1!AE24</f>
        <v>10</v>
      </c>
      <c r="H11" s="24">
        <f>Таб№1!AF24</f>
        <v>18</v>
      </c>
      <c r="I11" s="24">
        <f>Таб№1!AG24</f>
        <v>26</v>
      </c>
      <c r="J11" s="27">
        <f>Таб№1!AG10</f>
        <v>4.2962962962962967</v>
      </c>
      <c r="K11" s="30">
        <v>3.8</v>
      </c>
      <c r="L11" s="26"/>
    </row>
    <row r="12" spans="1:12" ht="15.6" x14ac:dyDescent="0.3">
      <c r="A12" s="46" t="s">
        <v>44</v>
      </c>
      <c r="B12" s="24">
        <f>Таб№1!AD11</f>
        <v>76</v>
      </c>
      <c r="C12" s="14">
        <f t="shared" si="0"/>
        <v>73</v>
      </c>
      <c r="D12" s="23">
        <f t="shared" si="1"/>
        <v>0.96052631578947367</v>
      </c>
      <c r="E12" s="24">
        <f>Таб№1!AD25</f>
        <v>3</v>
      </c>
      <c r="F12" s="23">
        <f t="shared" si="2"/>
        <v>3.9473684210526314E-2</v>
      </c>
      <c r="G12" s="24">
        <f>Таб№1!AE25</f>
        <v>40</v>
      </c>
      <c r="H12" s="24">
        <f>Таб№1!AF25</f>
        <v>29</v>
      </c>
      <c r="I12" s="24">
        <f>Таб№1!AG25</f>
        <v>4</v>
      </c>
      <c r="J12" s="27">
        <f>Таб№1!AG11</f>
        <v>3.4473684210526314</v>
      </c>
      <c r="K12" s="30">
        <v>3.45</v>
      </c>
      <c r="L12" s="26"/>
    </row>
    <row r="13" spans="1:12" ht="15.6" x14ac:dyDescent="0.3">
      <c r="A13" s="47" t="s">
        <v>45</v>
      </c>
      <c r="B13" s="24">
        <f>Таб№1!AD12</f>
        <v>16</v>
      </c>
      <c r="C13" s="14">
        <f t="shared" si="0"/>
        <v>15</v>
      </c>
      <c r="D13" s="23">
        <f t="shared" si="1"/>
        <v>0.9375</v>
      </c>
      <c r="E13" s="24">
        <f>Таб№1!AD26</f>
        <v>1</v>
      </c>
      <c r="F13" s="23">
        <f t="shared" si="2"/>
        <v>6.25E-2</v>
      </c>
      <c r="G13" s="24">
        <f>Таб№1!AE26</f>
        <v>5</v>
      </c>
      <c r="H13" s="24">
        <f>Таб№1!AF26</f>
        <v>8</v>
      </c>
      <c r="I13" s="24">
        <f>Таб№1!AG26</f>
        <v>2</v>
      </c>
      <c r="J13" s="27">
        <f>Таб№1!AG12</f>
        <v>3.6875</v>
      </c>
      <c r="K13" s="31">
        <v>3.54</v>
      </c>
      <c r="L13" s="26"/>
    </row>
    <row r="14" spans="1:12" ht="15.6" x14ac:dyDescent="0.3">
      <c r="A14" s="47" t="s">
        <v>46</v>
      </c>
      <c r="B14" s="24">
        <f>Таб№1!AD13</f>
        <v>223</v>
      </c>
      <c r="C14" s="14">
        <f t="shared" si="0"/>
        <v>219</v>
      </c>
      <c r="D14" s="23">
        <f t="shared" si="1"/>
        <v>0.98206278026905824</v>
      </c>
      <c r="E14" s="24">
        <f>Таб№1!AD27</f>
        <v>4</v>
      </c>
      <c r="F14" s="23">
        <f t="shared" si="2"/>
        <v>1.7937219730941704E-2</v>
      </c>
      <c r="G14" s="24">
        <f>Таб№1!AE27</f>
        <v>133</v>
      </c>
      <c r="H14" s="24">
        <f>Таб№1!AF27</f>
        <v>86</v>
      </c>
      <c r="I14" s="24">
        <f>Таб№1!AG27</f>
        <v>0</v>
      </c>
      <c r="J14" s="27">
        <f>Таб№1!AG13</f>
        <v>3.3677130044843051</v>
      </c>
      <c r="K14" s="32">
        <v>3.36</v>
      </c>
      <c r="L14" s="28"/>
    </row>
    <row r="15" spans="1:12" ht="15.6" x14ac:dyDescent="0.25">
      <c r="A15" s="44" t="s">
        <v>77</v>
      </c>
      <c r="B15" s="24">
        <f>Таб№1!AD14</f>
        <v>166</v>
      </c>
      <c r="C15" s="14">
        <f>B15-E15</f>
        <v>161</v>
      </c>
      <c r="D15" s="23">
        <f>C15/B15</f>
        <v>0.96987951807228912</v>
      </c>
      <c r="E15" s="24">
        <f>Таб№1!AD28</f>
        <v>5</v>
      </c>
      <c r="F15" s="23">
        <f>E15/B15</f>
        <v>3.0120481927710843E-2</v>
      </c>
      <c r="G15" s="24">
        <f>Таб№1!AE28</f>
        <v>54</v>
      </c>
      <c r="H15" s="24">
        <f>Таб№1!AF28</f>
        <v>74</v>
      </c>
      <c r="I15" s="24">
        <f>Таб№1!AG28</f>
        <v>33</v>
      </c>
      <c r="J15" s="27">
        <f>Таб№1!AG14</f>
        <v>3.8132530120481927</v>
      </c>
      <c r="K15" s="32">
        <v>3.81</v>
      </c>
      <c r="L15" s="28"/>
    </row>
    <row r="16" spans="1:12" ht="15.6" x14ac:dyDescent="0.25">
      <c r="A16" s="44" t="s">
        <v>80</v>
      </c>
      <c r="B16" s="24">
        <f>Таб№1!AD15</f>
        <v>66</v>
      </c>
      <c r="C16" s="14">
        <f>B16-E16</f>
        <v>51</v>
      </c>
      <c r="D16" s="23">
        <f>C16/B16</f>
        <v>0.77272727272727271</v>
      </c>
      <c r="E16" s="24">
        <f>Таб№1!AD29</f>
        <v>15</v>
      </c>
      <c r="F16" s="23">
        <f>E16/B16</f>
        <v>0.22727272727272727</v>
      </c>
      <c r="G16" s="24">
        <f>Таб№1!AE29</f>
        <v>22</v>
      </c>
      <c r="H16" s="24">
        <f>Таб№1!AF29</f>
        <v>23</v>
      </c>
      <c r="I16" s="24">
        <f>Таб№1!AG29</f>
        <v>6</v>
      </c>
      <c r="J16" s="27">
        <f>Таб№1!AG15</f>
        <v>3.3030303030303032</v>
      </c>
      <c r="K16" s="32">
        <v>3.47</v>
      </c>
      <c r="L16" s="28"/>
    </row>
    <row r="17" spans="1:12" ht="15.6" x14ac:dyDescent="0.25">
      <c r="A17" s="44" t="s">
        <v>75</v>
      </c>
      <c r="B17" s="24">
        <f>Таб№1!AD16</f>
        <v>6</v>
      </c>
      <c r="C17" s="14">
        <f>B17-E17</f>
        <v>6</v>
      </c>
      <c r="D17" s="23">
        <f>C17/B17</f>
        <v>1</v>
      </c>
      <c r="E17" s="24">
        <f>Таб№1!AD30</f>
        <v>0</v>
      </c>
      <c r="F17" s="23">
        <f>E17/B17</f>
        <v>0</v>
      </c>
      <c r="G17" s="24">
        <f>Таб№1!AE30</f>
        <v>3</v>
      </c>
      <c r="H17" s="24">
        <f>Таб№1!AF30</f>
        <v>2</v>
      </c>
      <c r="I17" s="24">
        <f>Таб№1!AG30</f>
        <v>1</v>
      </c>
      <c r="J17" s="27">
        <f>Таб№1!AG16</f>
        <v>3.6666666666666665</v>
      </c>
      <c r="K17" s="32">
        <v>3.67</v>
      </c>
      <c r="L17" s="28"/>
    </row>
    <row r="18" spans="1:12" ht="15.6" x14ac:dyDescent="0.25">
      <c r="A18" s="44" t="s">
        <v>92</v>
      </c>
      <c r="B18" s="24">
        <f>Таб№1!AD17</f>
        <v>20</v>
      </c>
      <c r="C18" s="14">
        <f t="shared" ref="C18" si="3">B18-E18</f>
        <v>20</v>
      </c>
      <c r="D18" s="23">
        <f t="shared" ref="D18" si="4">C18/B18</f>
        <v>1</v>
      </c>
      <c r="E18" s="24">
        <f>Таб№1!AD31</f>
        <v>0</v>
      </c>
      <c r="F18" s="23">
        <f t="shared" ref="F18" si="5">E18/B18</f>
        <v>0</v>
      </c>
      <c r="G18" s="24">
        <f>Таб№1!AE31</f>
        <v>2</v>
      </c>
      <c r="H18" s="24">
        <f>Таб№1!AF31</f>
        <v>5</v>
      </c>
      <c r="I18" s="24">
        <f>Таб№1!AG31</f>
        <v>13</v>
      </c>
      <c r="J18" s="27">
        <f>Таб№1!AG17</f>
        <v>4.55</v>
      </c>
      <c r="K18" s="32">
        <v>4.55</v>
      </c>
      <c r="L18" s="28"/>
    </row>
  </sheetData>
  <mergeCells count="12">
    <mergeCell ref="K6:K7"/>
    <mergeCell ref="L6:L7"/>
    <mergeCell ref="A3:L3"/>
    <mergeCell ref="A4:L4"/>
    <mergeCell ref="A6:A7"/>
    <mergeCell ref="B6:B7"/>
    <mergeCell ref="C6:D6"/>
    <mergeCell ref="E6:F6"/>
    <mergeCell ref="G6:G7"/>
    <mergeCell ref="H6:H7"/>
    <mergeCell ref="I6:I7"/>
    <mergeCell ref="J6:J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22"/>
  <sheetViews>
    <sheetView workbookViewId="0">
      <selection activeCell="F9" sqref="F9"/>
    </sheetView>
  </sheetViews>
  <sheetFormatPr defaultRowHeight="13.2" x14ac:dyDescent="0.25"/>
  <cols>
    <col min="1" max="1" width="8" customWidth="1"/>
    <col min="2" max="2" width="22.109375" customWidth="1"/>
    <col min="3" max="3" width="18" customWidth="1"/>
    <col min="4" max="4" width="13.109375" customWidth="1"/>
    <col min="5" max="5" width="13" customWidth="1"/>
    <col min="6" max="6" width="10.6640625" customWidth="1"/>
  </cols>
  <sheetData>
    <row r="1" spans="1:7" ht="36.75" customHeight="1" x14ac:dyDescent="0.3">
      <c r="A1" s="197" t="s">
        <v>202</v>
      </c>
      <c r="B1" s="197"/>
      <c r="C1" s="197"/>
      <c r="D1" s="197"/>
      <c r="E1" s="197"/>
      <c r="F1" s="197"/>
    </row>
    <row r="2" spans="1:7" ht="48" customHeight="1" x14ac:dyDescent="0.25">
      <c r="A2" s="1" t="s">
        <v>13</v>
      </c>
      <c r="B2" s="1" t="s">
        <v>14</v>
      </c>
      <c r="C2" s="1" t="s">
        <v>15</v>
      </c>
      <c r="D2" s="1" t="s">
        <v>8</v>
      </c>
      <c r="E2" s="1" t="s">
        <v>16</v>
      </c>
      <c r="F2" s="1" t="s">
        <v>1</v>
      </c>
    </row>
    <row r="3" spans="1:7" ht="18" x14ac:dyDescent="0.35">
      <c r="A3" s="7">
        <v>1</v>
      </c>
      <c r="B3" s="49" t="s">
        <v>39</v>
      </c>
      <c r="C3" s="108">
        <v>56</v>
      </c>
      <c r="D3" s="109">
        <v>0.57099999999999995</v>
      </c>
      <c r="E3" s="9">
        <v>15</v>
      </c>
      <c r="F3" s="7">
        <v>3.5</v>
      </c>
    </row>
    <row r="4" spans="1:7" ht="18" x14ac:dyDescent="0.35">
      <c r="A4" s="48">
        <v>2</v>
      </c>
      <c r="B4" s="49" t="s">
        <v>22</v>
      </c>
      <c r="C4" s="108">
        <v>65</v>
      </c>
      <c r="D4" s="109">
        <v>0.76900000000000002</v>
      </c>
      <c r="E4" s="9">
        <v>17</v>
      </c>
      <c r="F4" s="99">
        <v>3.88</v>
      </c>
    </row>
    <row r="5" spans="1:7" ht="18" x14ac:dyDescent="0.35">
      <c r="A5" s="7">
        <v>3</v>
      </c>
      <c r="B5" s="49" t="s">
        <v>23</v>
      </c>
      <c r="C5" s="108">
        <v>45</v>
      </c>
      <c r="D5" s="109">
        <v>0.35699999999999998</v>
      </c>
      <c r="E5" s="9">
        <v>12</v>
      </c>
      <c r="F5" s="9">
        <v>3.14</v>
      </c>
      <c r="G5" s="5"/>
    </row>
    <row r="6" spans="1:7" ht="18" x14ac:dyDescent="0.35">
      <c r="A6" s="48">
        <v>4</v>
      </c>
      <c r="B6" s="49" t="s">
        <v>24</v>
      </c>
      <c r="C6" s="108">
        <v>91</v>
      </c>
      <c r="D6" s="109">
        <v>0.54900000000000004</v>
      </c>
      <c r="E6" s="9">
        <v>16</v>
      </c>
      <c r="F6" s="9">
        <v>3.55</v>
      </c>
    </row>
    <row r="7" spans="1:7" ht="18" x14ac:dyDescent="0.35">
      <c r="A7" s="7">
        <v>5</v>
      </c>
      <c r="B7" s="49" t="s">
        <v>25</v>
      </c>
      <c r="C7" s="108">
        <v>44</v>
      </c>
      <c r="D7" s="109">
        <v>0.29499999999999998</v>
      </c>
      <c r="E7" s="9">
        <v>11</v>
      </c>
      <c r="F7" s="9">
        <v>2.95</v>
      </c>
    </row>
    <row r="8" spans="1:7" ht="18" x14ac:dyDescent="0.35">
      <c r="A8" s="48">
        <v>6</v>
      </c>
      <c r="B8" s="49" t="s">
        <v>26</v>
      </c>
      <c r="C8" s="108">
        <v>17</v>
      </c>
      <c r="D8" s="109">
        <v>0.23499999999999999</v>
      </c>
      <c r="E8" s="51">
        <v>11</v>
      </c>
      <c r="F8" s="99">
        <v>3.12</v>
      </c>
    </row>
    <row r="9" spans="1:7" ht="18" x14ac:dyDescent="0.35">
      <c r="A9" s="7">
        <v>7</v>
      </c>
      <c r="B9" s="49" t="s">
        <v>27</v>
      </c>
      <c r="C9" s="108">
        <v>37</v>
      </c>
      <c r="D9" s="109">
        <v>0.24299999999999999</v>
      </c>
      <c r="E9" s="9">
        <v>11</v>
      </c>
      <c r="F9" s="9">
        <v>2.95</v>
      </c>
    </row>
    <row r="11" spans="1:7" ht="42.75" customHeight="1" x14ac:dyDescent="0.3">
      <c r="A11" s="197" t="s">
        <v>201</v>
      </c>
      <c r="B11" s="197"/>
      <c r="C11" s="197"/>
      <c r="D11" s="197"/>
      <c r="E11" s="197"/>
      <c r="F11" s="197"/>
    </row>
    <row r="12" spans="1:7" ht="46.8" x14ac:dyDescent="0.25">
      <c r="A12" s="1" t="s">
        <v>13</v>
      </c>
      <c r="B12" s="1" t="s">
        <v>14</v>
      </c>
      <c r="C12" s="1" t="s">
        <v>15</v>
      </c>
      <c r="D12" s="1" t="s">
        <v>8</v>
      </c>
      <c r="E12" s="1" t="s">
        <v>16</v>
      </c>
      <c r="F12" s="1" t="s">
        <v>1</v>
      </c>
    </row>
    <row r="13" spans="1:7" ht="15.6" x14ac:dyDescent="0.3">
      <c r="A13" s="7">
        <v>1</v>
      </c>
      <c r="B13" s="50" t="s">
        <v>39</v>
      </c>
      <c r="C13" s="107">
        <v>56</v>
      </c>
      <c r="D13" s="33">
        <f>Таб№1!D7</f>
        <v>0.8035714285714286</v>
      </c>
      <c r="E13" s="51">
        <v>32</v>
      </c>
      <c r="F13" s="34">
        <v>4.2</v>
      </c>
    </row>
    <row r="14" spans="1:7" ht="18.75" customHeight="1" x14ac:dyDescent="0.3">
      <c r="A14" s="51">
        <v>2</v>
      </c>
      <c r="B14" s="50" t="s">
        <v>22</v>
      </c>
      <c r="C14" s="107">
        <v>65</v>
      </c>
      <c r="D14" s="52">
        <f>Таб№1!H7</f>
        <v>0.75384615384615383</v>
      </c>
      <c r="E14" s="51">
        <v>31</v>
      </c>
      <c r="F14" s="53">
        <v>4.09</v>
      </c>
    </row>
    <row r="15" spans="1:7" ht="18.75" customHeight="1" x14ac:dyDescent="0.3">
      <c r="A15" s="51">
        <v>4</v>
      </c>
      <c r="B15" s="50" t="s">
        <v>24</v>
      </c>
      <c r="C15" s="107">
        <v>91</v>
      </c>
      <c r="D15" s="52">
        <f>Таб№1!P7</f>
        <v>0.61538461538461542</v>
      </c>
      <c r="E15" s="51">
        <v>30</v>
      </c>
      <c r="F15" s="53">
        <v>3.87</v>
      </c>
    </row>
    <row r="16" spans="1:7" ht="18.75" customHeight="1" x14ac:dyDescent="0.3">
      <c r="A16" s="7">
        <v>5</v>
      </c>
      <c r="B16" s="50" t="s">
        <v>25</v>
      </c>
      <c r="C16" s="107">
        <v>44</v>
      </c>
      <c r="D16" s="33">
        <f>Таб№1!T7</f>
        <v>0.52272727272727271</v>
      </c>
      <c r="E16" s="51">
        <v>26</v>
      </c>
      <c r="F16" s="34">
        <v>3.64</v>
      </c>
    </row>
    <row r="17" spans="1:6" ht="18.75" customHeight="1" x14ac:dyDescent="0.3">
      <c r="A17" s="7">
        <v>3</v>
      </c>
      <c r="B17" s="50" t="s">
        <v>23</v>
      </c>
      <c r="C17" s="107">
        <v>42</v>
      </c>
      <c r="D17" s="52">
        <f>Таб№1!L7</f>
        <v>0.40476190476190477</v>
      </c>
      <c r="E17" s="51">
        <v>25</v>
      </c>
      <c r="F17" s="53">
        <v>3.45</v>
      </c>
    </row>
    <row r="18" spans="1:6" ht="18.75" customHeight="1" x14ac:dyDescent="0.3">
      <c r="A18" s="51">
        <v>6</v>
      </c>
      <c r="B18" s="50" t="s">
        <v>26</v>
      </c>
      <c r="C18" s="107">
        <v>17</v>
      </c>
      <c r="D18" s="52">
        <f>Таб№1!X7</f>
        <v>0.47058823529411764</v>
      </c>
      <c r="E18" s="51">
        <v>23</v>
      </c>
      <c r="F18" s="53">
        <v>3.41</v>
      </c>
    </row>
    <row r="19" spans="1:6" ht="18.75" customHeight="1" x14ac:dyDescent="0.3">
      <c r="A19" s="7">
        <v>7</v>
      </c>
      <c r="B19" s="50" t="s">
        <v>27</v>
      </c>
      <c r="C19" s="107">
        <v>37</v>
      </c>
      <c r="D19" s="33">
        <f>Таб№1!AB7</f>
        <v>0.35135135135135137</v>
      </c>
      <c r="E19" s="51">
        <v>24</v>
      </c>
      <c r="F19" s="34">
        <v>3.38</v>
      </c>
    </row>
    <row r="22" spans="1:6" ht="20.25" customHeight="1" x14ac:dyDescent="0.25">
      <c r="B22" s="198" t="s">
        <v>82</v>
      </c>
      <c r="C22" s="198"/>
      <c r="D22" s="198"/>
      <c r="E22" s="198"/>
    </row>
  </sheetData>
  <sortState ref="A13:F19">
    <sortCondition descending="1" ref="F12"/>
  </sortState>
  <mergeCells count="3">
    <mergeCell ref="A1:F1"/>
    <mergeCell ref="A11:F11"/>
    <mergeCell ref="B22:E2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P35"/>
  <sheetViews>
    <sheetView zoomScaleNormal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T1"/>
    </sheetView>
  </sheetViews>
  <sheetFormatPr defaultRowHeight="13.2" x14ac:dyDescent="0.25"/>
  <cols>
    <col min="1" max="1" width="9.88671875" customWidth="1"/>
    <col min="2" max="2" width="11.33203125" customWidth="1"/>
    <col min="3" max="3" width="10.5546875" customWidth="1"/>
    <col min="4" max="4" width="8.33203125" customWidth="1"/>
    <col min="5" max="6" width="8.6640625" customWidth="1"/>
    <col min="7" max="7" width="8.109375" customWidth="1"/>
    <col min="8" max="8" width="8.5546875" customWidth="1"/>
    <col min="9" max="9" width="8" customWidth="1"/>
    <col min="10" max="10" width="9.6640625" customWidth="1"/>
    <col min="11" max="11" width="8.88671875" customWidth="1"/>
    <col min="12" max="12" width="8" customWidth="1"/>
    <col min="13" max="13" width="6.88671875" customWidth="1"/>
    <col min="14" max="14" width="7.44140625" customWidth="1"/>
    <col min="17" max="17" width="7.44140625" customWidth="1"/>
    <col min="18" max="18" width="7.88671875" customWidth="1"/>
    <col min="24" max="24" width="11.33203125" customWidth="1"/>
    <col min="33" max="33" width="8.6640625" style="151" customWidth="1"/>
    <col min="39" max="39" width="10.6640625" customWidth="1"/>
    <col min="42" max="42" width="9.44140625" bestFit="1" customWidth="1"/>
  </cols>
  <sheetData>
    <row r="1" spans="1:42" x14ac:dyDescent="0.25">
      <c r="A1" s="211" t="s">
        <v>90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42" ht="9" customHeight="1" x14ac:dyDescent="0.25">
      <c r="A2" s="210"/>
      <c r="B2" s="210" t="s">
        <v>0</v>
      </c>
      <c r="C2" s="202" t="s">
        <v>10</v>
      </c>
      <c r="D2" s="210"/>
      <c r="E2" s="210"/>
      <c r="F2" s="210"/>
      <c r="G2" s="207">
        <v>2</v>
      </c>
      <c r="H2" s="207"/>
      <c r="I2" s="207"/>
      <c r="J2" s="207"/>
      <c r="K2" s="207"/>
      <c r="L2" s="207"/>
      <c r="M2" s="212">
        <v>3</v>
      </c>
      <c r="N2" s="212"/>
      <c r="O2" s="212"/>
      <c r="P2" s="212"/>
      <c r="Q2" s="212"/>
      <c r="R2" s="212"/>
      <c r="S2" s="208">
        <v>4</v>
      </c>
      <c r="T2" s="208"/>
      <c r="U2" s="208"/>
      <c r="V2" s="208"/>
      <c r="W2" s="208"/>
      <c r="X2" s="208"/>
      <c r="Y2" s="209">
        <v>5</v>
      </c>
      <c r="Z2" s="209"/>
      <c r="AA2" s="209"/>
      <c r="AB2" s="209"/>
      <c r="AC2" s="209"/>
      <c r="AD2" s="209"/>
      <c r="AE2" s="210" t="s">
        <v>16</v>
      </c>
      <c r="AF2" s="210"/>
      <c r="AG2" s="210"/>
      <c r="AH2" s="210" t="s">
        <v>1</v>
      </c>
      <c r="AI2" s="210"/>
      <c r="AJ2" s="210"/>
      <c r="AK2" s="210" t="s">
        <v>17</v>
      </c>
      <c r="AL2" s="210"/>
      <c r="AM2" s="210"/>
      <c r="AN2" s="210" t="s">
        <v>104</v>
      </c>
      <c r="AO2" s="210"/>
      <c r="AP2" s="210"/>
    </row>
    <row r="3" spans="1:42" ht="9.75" customHeight="1" x14ac:dyDescent="0.25">
      <c r="A3" s="210"/>
      <c r="B3" s="210"/>
      <c r="C3" s="202"/>
      <c r="D3" s="210"/>
      <c r="E3" s="210"/>
      <c r="F3" s="210"/>
      <c r="G3" s="207"/>
      <c r="H3" s="207"/>
      <c r="I3" s="207"/>
      <c r="J3" s="207"/>
      <c r="K3" s="207"/>
      <c r="L3" s="207"/>
      <c r="M3" s="212"/>
      <c r="N3" s="212"/>
      <c r="O3" s="212"/>
      <c r="P3" s="212"/>
      <c r="Q3" s="212"/>
      <c r="R3" s="212"/>
      <c r="S3" s="208"/>
      <c r="T3" s="208"/>
      <c r="U3" s="208"/>
      <c r="V3" s="208"/>
      <c r="W3" s="208"/>
      <c r="X3" s="208"/>
      <c r="Y3" s="209"/>
      <c r="Z3" s="209"/>
      <c r="AA3" s="209"/>
      <c r="AB3" s="209"/>
      <c r="AC3" s="209"/>
      <c r="AD3" s="209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</row>
    <row r="4" spans="1:42" ht="2.25" hidden="1" customHeight="1" x14ac:dyDescent="0.25">
      <c r="A4" s="210"/>
      <c r="B4" s="210"/>
      <c r="C4" s="202"/>
      <c r="D4" s="210"/>
      <c r="E4" s="210"/>
      <c r="F4" s="210"/>
      <c r="G4" s="207"/>
      <c r="H4" s="207"/>
      <c r="I4" s="207"/>
      <c r="J4" s="207"/>
      <c r="K4" s="207"/>
      <c r="L4" s="207"/>
      <c r="M4" s="212"/>
      <c r="N4" s="212"/>
      <c r="O4" s="212"/>
      <c r="P4" s="212"/>
      <c r="Q4" s="212"/>
      <c r="R4" s="212"/>
      <c r="S4" s="208"/>
      <c r="T4" s="208"/>
      <c r="U4" s="208"/>
      <c r="V4" s="208"/>
      <c r="W4" s="208"/>
      <c r="X4" s="208"/>
      <c r="Y4" s="209"/>
      <c r="Z4" s="209"/>
      <c r="AA4" s="209"/>
      <c r="AB4" s="209"/>
      <c r="AC4" s="209"/>
      <c r="AD4" s="209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</row>
    <row r="5" spans="1:42" ht="15.75" hidden="1" customHeight="1" x14ac:dyDescent="0.25">
      <c r="A5" s="210"/>
      <c r="B5" s="210"/>
      <c r="C5" s="202"/>
      <c r="D5" s="210"/>
      <c r="E5" s="210"/>
      <c r="F5" s="210"/>
      <c r="G5" s="207"/>
      <c r="H5" s="207"/>
      <c r="I5" s="207"/>
      <c r="J5" s="207"/>
      <c r="K5" s="207"/>
      <c r="L5" s="207"/>
      <c r="M5" s="212"/>
      <c r="N5" s="212"/>
      <c r="O5" s="212"/>
      <c r="P5" s="212"/>
      <c r="Q5" s="212"/>
      <c r="R5" s="212"/>
      <c r="S5" s="208"/>
      <c r="T5" s="208"/>
      <c r="U5" s="208"/>
      <c r="V5" s="208"/>
      <c r="W5" s="208"/>
      <c r="X5" s="208"/>
      <c r="Y5" s="209"/>
      <c r="Z5" s="209"/>
      <c r="AA5" s="209"/>
      <c r="AB5" s="209"/>
      <c r="AC5" s="209"/>
      <c r="AD5" s="209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</row>
    <row r="6" spans="1:42" ht="15.75" hidden="1" customHeight="1" x14ac:dyDescent="0.25">
      <c r="A6" s="210"/>
      <c r="B6" s="210"/>
      <c r="C6" s="202"/>
      <c r="D6" s="210"/>
      <c r="E6" s="210"/>
      <c r="F6" s="210"/>
      <c r="G6" s="207"/>
      <c r="H6" s="207"/>
      <c r="I6" s="207"/>
      <c r="J6" s="207"/>
      <c r="K6" s="207"/>
      <c r="L6" s="207"/>
      <c r="M6" s="212"/>
      <c r="N6" s="212"/>
      <c r="O6" s="212"/>
      <c r="P6" s="212"/>
      <c r="Q6" s="212"/>
      <c r="R6" s="212"/>
      <c r="S6" s="208"/>
      <c r="T6" s="208"/>
      <c r="U6" s="208"/>
      <c r="V6" s="208"/>
      <c r="W6" s="208"/>
      <c r="X6" s="208"/>
      <c r="Y6" s="209"/>
      <c r="Z6" s="209"/>
      <c r="AA6" s="209"/>
      <c r="AB6" s="209"/>
      <c r="AC6" s="209"/>
      <c r="AD6" s="209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</row>
    <row r="7" spans="1:42" ht="15.75" hidden="1" customHeight="1" x14ac:dyDescent="0.25">
      <c r="A7" s="210"/>
      <c r="B7" s="210"/>
      <c r="C7" s="202"/>
      <c r="D7" s="210"/>
      <c r="E7" s="210"/>
      <c r="F7" s="210"/>
      <c r="G7" s="207"/>
      <c r="H7" s="207"/>
      <c r="I7" s="207"/>
      <c r="J7" s="207"/>
      <c r="K7" s="207"/>
      <c r="L7" s="207"/>
      <c r="M7" s="212"/>
      <c r="N7" s="212"/>
      <c r="O7" s="212"/>
      <c r="P7" s="212"/>
      <c r="Q7" s="212"/>
      <c r="R7" s="212"/>
      <c r="S7" s="208"/>
      <c r="T7" s="208"/>
      <c r="U7" s="208"/>
      <c r="V7" s="208"/>
      <c r="W7" s="208"/>
      <c r="X7" s="208"/>
      <c r="Y7" s="209"/>
      <c r="Z7" s="209"/>
      <c r="AA7" s="209"/>
      <c r="AB7" s="209"/>
      <c r="AC7" s="209"/>
      <c r="AD7" s="209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</row>
    <row r="8" spans="1:42" ht="15.75" hidden="1" customHeight="1" x14ac:dyDescent="0.25">
      <c r="A8" s="210"/>
      <c r="B8" s="210"/>
      <c r="C8" s="202"/>
      <c r="D8" s="210"/>
      <c r="E8" s="210"/>
      <c r="F8" s="210"/>
      <c r="G8" s="207"/>
      <c r="H8" s="207"/>
      <c r="I8" s="207"/>
      <c r="J8" s="207"/>
      <c r="K8" s="207"/>
      <c r="L8" s="207"/>
      <c r="M8" s="212"/>
      <c r="N8" s="212"/>
      <c r="O8" s="212"/>
      <c r="P8" s="212"/>
      <c r="Q8" s="212"/>
      <c r="R8" s="212"/>
      <c r="S8" s="208"/>
      <c r="T8" s="208"/>
      <c r="U8" s="208"/>
      <c r="V8" s="208"/>
      <c r="W8" s="208"/>
      <c r="X8" s="208"/>
      <c r="Y8" s="209"/>
      <c r="Z8" s="209"/>
      <c r="AA8" s="209"/>
      <c r="AB8" s="209"/>
      <c r="AC8" s="209"/>
      <c r="AD8" s="209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</row>
    <row r="9" spans="1:42" ht="16.5" customHeight="1" x14ac:dyDescent="0.25">
      <c r="A9" s="210"/>
      <c r="B9" s="210"/>
      <c r="C9" s="202"/>
      <c r="D9" s="210"/>
      <c r="E9" s="210"/>
      <c r="F9" s="210"/>
      <c r="G9" s="207">
        <v>2017</v>
      </c>
      <c r="H9" s="207"/>
      <c r="I9" s="207">
        <v>2018</v>
      </c>
      <c r="J9" s="207"/>
      <c r="K9" s="207">
        <v>2019</v>
      </c>
      <c r="L9" s="207"/>
      <c r="M9" s="207">
        <v>2017</v>
      </c>
      <c r="N9" s="207"/>
      <c r="O9" s="207">
        <v>2018</v>
      </c>
      <c r="P9" s="207"/>
      <c r="Q9" s="207">
        <v>2019</v>
      </c>
      <c r="R9" s="207"/>
      <c r="S9" s="207">
        <v>2017</v>
      </c>
      <c r="T9" s="207"/>
      <c r="U9" s="207">
        <v>2018</v>
      </c>
      <c r="V9" s="207"/>
      <c r="W9" s="207">
        <v>2019</v>
      </c>
      <c r="X9" s="207"/>
      <c r="Y9" s="207">
        <v>2017</v>
      </c>
      <c r="Z9" s="207"/>
      <c r="AA9" s="207">
        <v>2018</v>
      </c>
      <c r="AB9" s="207"/>
      <c r="AC9" s="207">
        <v>2019</v>
      </c>
      <c r="AD9" s="207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</row>
    <row r="10" spans="1:42" ht="12.75" customHeight="1" x14ac:dyDescent="0.25">
      <c r="A10" s="210"/>
      <c r="B10" s="210"/>
      <c r="C10" s="202"/>
      <c r="D10" s="202">
        <v>2017</v>
      </c>
      <c r="E10" s="202">
        <v>2018</v>
      </c>
      <c r="F10" s="202">
        <v>2019</v>
      </c>
      <c r="G10" s="206" t="s">
        <v>19</v>
      </c>
      <c r="H10" s="206" t="s">
        <v>18</v>
      </c>
      <c r="I10" s="206" t="s">
        <v>19</v>
      </c>
      <c r="J10" s="206" t="s">
        <v>18</v>
      </c>
      <c r="K10" s="206" t="s">
        <v>19</v>
      </c>
      <c r="L10" s="206" t="s">
        <v>18</v>
      </c>
      <c r="M10" s="204" t="s">
        <v>19</v>
      </c>
      <c r="N10" s="204" t="s">
        <v>18</v>
      </c>
      <c r="O10" s="204" t="s">
        <v>19</v>
      </c>
      <c r="P10" s="204" t="s">
        <v>18</v>
      </c>
      <c r="Q10" s="204" t="s">
        <v>19</v>
      </c>
      <c r="R10" s="204" t="s">
        <v>18</v>
      </c>
      <c r="S10" s="205" t="s">
        <v>19</v>
      </c>
      <c r="T10" s="205" t="s">
        <v>18</v>
      </c>
      <c r="U10" s="205" t="s">
        <v>19</v>
      </c>
      <c r="V10" s="205" t="s">
        <v>18</v>
      </c>
      <c r="W10" s="205" t="s">
        <v>19</v>
      </c>
      <c r="X10" s="205" t="s">
        <v>18</v>
      </c>
      <c r="Y10" s="203" t="s">
        <v>19</v>
      </c>
      <c r="Z10" s="203" t="s">
        <v>18</v>
      </c>
      <c r="AA10" s="203" t="s">
        <v>19</v>
      </c>
      <c r="AB10" s="203" t="s">
        <v>18</v>
      </c>
      <c r="AC10" s="203" t="s">
        <v>19</v>
      </c>
      <c r="AD10" s="203" t="s">
        <v>18</v>
      </c>
      <c r="AE10" s="202">
        <v>2017</v>
      </c>
      <c r="AF10" s="202">
        <v>2018</v>
      </c>
      <c r="AG10" s="202">
        <v>2019</v>
      </c>
      <c r="AH10" s="202">
        <v>2017</v>
      </c>
      <c r="AI10" s="202">
        <v>2018</v>
      </c>
      <c r="AJ10" s="202">
        <v>2019</v>
      </c>
      <c r="AK10" s="202">
        <v>2017</v>
      </c>
      <c r="AL10" s="202">
        <v>2018</v>
      </c>
      <c r="AM10" s="202">
        <v>2019</v>
      </c>
      <c r="AN10" s="202">
        <v>2017</v>
      </c>
      <c r="AO10" s="202">
        <v>2018</v>
      </c>
      <c r="AP10" s="202">
        <v>2019</v>
      </c>
    </row>
    <row r="11" spans="1:42" x14ac:dyDescent="0.25">
      <c r="A11" s="210"/>
      <c r="B11" s="210"/>
      <c r="C11" s="202"/>
      <c r="D11" s="202"/>
      <c r="E11" s="202"/>
      <c r="F11" s="202"/>
      <c r="G11" s="206"/>
      <c r="H11" s="206"/>
      <c r="I11" s="206"/>
      <c r="J11" s="206"/>
      <c r="K11" s="206"/>
      <c r="L11" s="206"/>
      <c r="M11" s="204"/>
      <c r="N11" s="204"/>
      <c r="O11" s="204"/>
      <c r="P11" s="204"/>
      <c r="Q11" s="204"/>
      <c r="R11" s="204"/>
      <c r="S11" s="205"/>
      <c r="T11" s="205"/>
      <c r="U11" s="205"/>
      <c r="V11" s="205"/>
      <c r="W11" s="205"/>
      <c r="X11" s="205"/>
      <c r="Y11" s="203"/>
      <c r="Z11" s="203"/>
      <c r="AA11" s="203"/>
      <c r="AB11" s="203"/>
      <c r="AC11" s="203"/>
      <c r="AD11" s="203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</row>
    <row r="12" spans="1:42" x14ac:dyDescent="0.25">
      <c r="A12" s="210"/>
      <c r="B12" s="210"/>
      <c r="C12" s="202"/>
      <c r="D12" s="202"/>
      <c r="E12" s="202"/>
      <c r="F12" s="202"/>
      <c r="G12" s="206"/>
      <c r="H12" s="206"/>
      <c r="I12" s="206"/>
      <c r="J12" s="206"/>
      <c r="K12" s="206"/>
      <c r="L12" s="206"/>
      <c r="M12" s="204"/>
      <c r="N12" s="204"/>
      <c r="O12" s="204"/>
      <c r="P12" s="204"/>
      <c r="Q12" s="204"/>
      <c r="R12" s="204"/>
      <c r="S12" s="205"/>
      <c r="T12" s="205"/>
      <c r="U12" s="205"/>
      <c r="V12" s="205"/>
      <c r="W12" s="205"/>
      <c r="X12" s="205"/>
      <c r="Y12" s="203"/>
      <c r="Z12" s="203"/>
      <c r="AA12" s="203"/>
      <c r="AB12" s="203"/>
      <c r="AC12" s="203"/>
      <c r="AD12" s="203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</row>
    <row r="13" spans="1:42" x14ac:dyDescent="0.25">
      <c r="A13" s="210"/>
      <c r="B13" s="210"/>
      <c r="C13" s="202"/>
      <c r="D13" s="202"/>
      <c r="E13" s="202"/>
      <c r="F13" s="202"/>
      <c r="G13" s="206"/>
      <c r="H13" s="206"/>
      <c r="I13" s="206"/>
      <c r="J13" s="206"/>
      <c r="K13" s="206"/>
      <c r="L13" s="206"/>
      <c r="M13" s="204"/>
      <c r="N13" s="204"/>
      <c r="O13" s="204"/>
      <c r="P13" s="204"/>
      <c r="Q13" s="204"/>
      <c r="R13" s="204"/>
      <c r="S13" s="205"/>
      <c r="T13" s="205"/>
      <c r="U13" s="205"/>
      <c r="V13" s="205"/>
      <c r="W13" s="205"/>
      <c r="X13" s="205"/>
      <c r="Y13" s="203"/>
      <c r="Z13" s="203"/>
      <c r="AA13" s="203"/>
      <c r="AB13" s="203"/>
      <c r="AC13" s="203"/>
      <c r="AD13" s="203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</row>
    <row r="14" spans="1:42" x14ac:dyDescent="0.25">
      <c r="A14" s="210"/>
      <c r="B14" s="210"/>
      <c r="C14" s="202"/>
      <c r="D14" s="202"/>
      <c r="E14" s="202"/>
      <c r="F14" s="202"/>
      <c r="G14" s="206"/>
      <c r="H14" s="206"/>
      <c r="I14" s="206"/>
      <c r="J14" s="206"/>
      <c r="K14" s="206"/>
      <c r="L14" s="206"/>
      <c r="M14" s="204"/>
      <c r="N14" s="204"/>
      <c r="O14" s="204"/>
      <c r="P14" s="204"/>
      <c r="Q14" s="204"/>
      <c r="R14" s="204"/>
      <c r="S14" s="205"/>
      <c r="T14" s="205"/>
      <c r="U14" s="205"/>
      <c r="V14" s="205"/>
      <c r="W14" s="205"/>
      <c r="X14" s="205"/>
      <c r="Y14" s="203"/>
      <c r="Z14" s="203"/>
      <c r="AA14" s="203"/>
      <c r="AB14" s="203"/>
      <c r="AC14" s="203"/>
      <c r="AD14" s="203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</row>
    <row r="15" spans="1:42" x14ac:dyDescent="0.25">
      <c r="A15" s="210"/>
      <c r="B15" s="210"/>
      <c r="C15" s="202"/>
      <c r="D15" s="202"/>
      <c r="E15" s="202"/>
      <c r="F15" s="202"/>
      <c r="G15" s="206"/>
      <c r="H15" s="206"/>
      <c r="I15" s="206"/>
      <c r="J15" s="206"/>
      <c r="K15" s="206"/>
      <c r="L15" s="206"/>
      <c r="M15" s="204"/>
      <c r="N15" s="204"/>
      <c r="O15" s="204"/>
      <c r="P15" s="204"/>
      <c r="Q15" s="204"/>
      <c r="R15" s="204"/>
      <c r="S15" s="205"/>
      <c r="T15" s="205"/>
      <c r="U15" s="205"/>
      <c r="V15" s="205"/>
      <c r="W15" s="205"/>
      <c r="X15" s="205"/>
      <c r="Y15" s="203"/>
      <c r="Z15" s="203"/>
      <c r="AA15" s="203"/>
      <c r="AB15" s="203"/>
      <c r="AC15" s="203"/>
      <c r="AD15" s="203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</row>
    <row r="16" spans="1:42" ht="15.6" x14ac:dyDescent="0.3">
      <c r="A16" s="200">
        <v>1</v>
      </c>
      <c r="B16" s="200" t="s">
        <v>89</v>
      </c>
      <c r="C16" s="3" t="s">
        <v>21</v>
      </c>
      <c r="D16" s="9">
        <v>66</v>
      </c>
      <c r="E16" s="9">
        <v>47</v>
      </c>
      <c r="F16" s="9">
        <v>56</v>
      </c>
      <c r="G16" s="98">
        <v>0</v>
      </c>
      <c r="H16" s="157">
        <f>G16/D16</f>
        <v>0</v>
      </c>
      <c r="I16" s="98">
        <v>0</v>
      </c>
      <c r="J16" s="157">
        <f>I16/E16</f>
        <v>0</v>
      </c>
      <c r="K16" s="98">
        <v>0</v>
      </c>
      <c r="L16" s="162">
        <f>K16/F16</f>
        <v>0</v>
      </c>
      <c r="M16" s="163">
        <v>9</v>
      </c>
      <c r="N16" s="164">
        <f>M16/D16</f>
        <v>0.13636363636363635</v>
      </c>
      <c r="O16" s="38">
        <v>9</v>
      </c>
      <c r="P16" s="158">
        <f>O16/E16</f>
        <v>0.19148936170212766</v>
      </c>
      <c r="Q16" s="38">
        <v>11</v>
      </c>
      <c r="R16" s="165">
        <f>Q16/F16</f>
        <v>0.19642857142857142</v>
      </c>
      <c r="S16" s="172">
        <v>28</v>
      </c>
      <c r="T16" s="173">
        <f>S16/D16</f>
        <v>0.42424242424242425</v>
      </c>
      <c r="U16" s="40">
        <v>15</v>
      </c>
      <c r="V16" s="159">
        <f>U16/E16</f>
        <v>0.31914893617021278</v>
      </c>
      <c r="W16" s="40">
        <v>20</v>
      </c>
      <c r="X16" s="166">
        <f>W16/F16</f>
        <v>0.35714285714285715</v>
      </c>
      <c r="Y16" s="167">
        <v>29</v>
      </c>
      <c r="Z16" s="168">
        <f>Y16/D16</f>
        <v>0.43939393939393939</v>
      </c>
      <c r="AA16" s="39">
        <v>23</v>
      </c>
      <c r="AB16" s="160">
        <f>AA16/E16</f>
        <v>0.48936170212765956</v>
      </c>
      <c r="AC16" s="39">
        <v>25</v>
      </c>
      <c r="AD16" s="160">
        <f>AC16/F16</f>
        <v>0.44642857142857145</v>
      </c>
      <c r="AE16" s="155">
        <v>32</v>
      </c>
      <c r="AF16" s="9">
        <v>32</v>
      </c>
      <c r="AG16" s="155">
        <v>29.5</v>
      </c>
      <c r="AH16" s="155">
        <v>4.3</v>
      </c>
      <c r="AI16" s="9">
        <v>4.3</v>
      </c>
      <c r="AJ16" s="9">
        <v>4.25</v>
      </c>
      <c r="AK16" s="161">
        <f>(D16-G16)/D16</f>
        <v>1</v>
      </c>
      <c r="AL16" s="161">
        <f>(E16-I16)/E16</f>
        <v>1</v>
      </c>
      <c r="AM16" s="161">
        <f>(F16-K16)/F16</f>
        <v>1</v>
      </c>
      <c r="AN16" s="161">
        <f>(Y16+S16)/D16</f>
        <v>0.86363636363636365</v>
      </c>
      <c r="AO16" s="161">
        <f>(AA16+U16)/E16</f>
        <v>0.80851063829787229</v>
      </c>
      <c r="AP16" s="161">
        <f>(AC16+W16)/F16</f>
        <v>0.8035714285714286</v>
      </c>
    </row>
    <row r="17" spans="1:42" ht="15.6" x14ac:dyDescent="0.3">
      <c r="A17" s="200"/>
      <c r="B17" s="200"/>
      <c r="C17" s="156" t="s">
        <v>20</v>
      </c>
      <c r="D17" s="9">
        <v>66</v>
      </c>
      <c r="E17" s="9">
        <v>47</v>
      </c>
      <c r="F17" s="9">
        <v>56</v>
      </c>
      <c r="G17" s="98">
        <v>0</v>
      </c>
      <c r="H17" s="157">
        <f t="shared" ref="H17:H31" si="0">G17/D17</f>
        <v>0</v>
      </c>
      <c r="I17" s="98">
        <v>0</v>
      </c>
      <c r="J17" s="157">
        <f t="shared" ref="J17:J31" si="1">I17/E17</f>
        <v>0</v>
      </c>
      <c r="K17" s="98">
        <v>0</v>
      </c>
      <c r="L17" s="162">
        <f t="shared" ref="L17:L31" si="2">K17/F17</f>
        <v>0</v>
      </c>
      <c r="M17" s="163">
        <v>16</v>
      </c>
      <c r="N17" s="164">
        <f t="shared" ref="N17:N31" si="3">M17/D17</f>
        <v>0.24242424242424243</v>
      </c>
      <c r="O17" s="38">
        <v>15</v>
      </c>
      <c r="P17" s="158">
        <f t="shared" ref="P17:P29" si="4">O17/E17</f>
        <v>0.31914893617021278</v>
      </c>
      <c r="Q17" s="38">
        <v>23</v>
      </c>
      <c r="R17" s="165">
        <f t="shared" ref="R17:R31" si="5">Q17/F17</f>
        <v>0.4107142857142857</v>
      </c>
      <c r="S17" s="172">
        <v>26</v>
      </c>
      <c r="T17" s="173">
        <f t="shared" ref="T17:T31" si="6">S17/D17</f>
        <v>0.39393939393939392</v>
      </c>
      <c r="U17" s="40">
        <v>17</v>
      </c>
      <c r="V17" s="159">
        <f t="shared" ref="V17:V31" si="7">U17/E17</f>
        <v>0.36170212765957449</v>
      </c>
      <c r="W17" s="40">
        <v>29</v>
      </c>
      <c r="X17" s="166">
        <f t="shared" ref="X17:X31" si="8">W17/F17</f>
        <v>0.5178571428571429</v>
      </c>
      <c r="Y17" s="167">
        <v>24</v>
      </c>
      <c r="Z17" s="168">
        <f t="shared" ref="Z17:Z31" si="9">Y17/D17</f>
        <v>0.36363636363636365</v>
      </c>
      <c r="AA17" s="39">
        <v>15</v>
      </c>
      <c r="AB17" s="160">
        <f t="shared" ref="AB17:AB31" si="10">AA17/E17</f>
        <v>0.31914893617021278</v>
      </c>
      <c r="AC17" s="39">
        <v>4</v>
      </c>
      <c r="AD17" s="160">
        <f t="shared" ref="AD17:AD31" si="11">AC17/F17</f>
        <v>7.1428571428571425E-2</v>
      </c>
      <c r="AE17" s="155">
        <v>19.02</v>
      </c>
      <c r="AF17" s="9">
        <v>12</v>
      </c>
      <c r="AG17" s="155">
        <v>13.5</v>
      </c>
      <c r="AH17" s="155">
        <v>4.12</v>
      </c>
      <c r="AI17" s="9">
        <v>4</v>
      </c>
      <c r="AJ17" s="9">
        <v>3.66</v>
      </c>
      <c r="AK17" s="161">
        <f t="shared" ref="AK17:AK29" si="12">(D17-G17)/D17</f>
        <v>1</v>
      </c>
      <c r="AL17" s="161">
        <f t="shared" ref="AL17:AL29" si="13">(E17-I17)/E17</f>
        <v>1</v>
      </c>
      <c r="AM17" s="161">
        <f t="shared" ref="AM17:AM29" si="14">(F17-K17)/F17</f>
        <v>1</v>
      </c>
      <c r="AN17" s="161">
        <f>(Y17+S17)/D17</f>
        <v>0.75757575757575757</v>
      </c>
      <c r="AO17" s="161">
        <f t="shared" ref="AO17:AO29" si="15">(AA17+U17)/E17</f>
        <v>0.68085106382978722</v>
      </c>
      <c r="AP17" s="161">
        <f t="shared" ref="AP17:AP29" si="16">(AC17+W17)/F17</f>
        <v>0.5892857142857143</v>
      </c>
    </row>
    <row r="18" spans="1:42" ht="15.6" x14ac:dyDescent="0.3">
      <c r="A18" s="200">
        <v>2</v>
      </c>
      <c r="B18" s="201" t="s">
        <v>2</v>
      </c>
      <c r="C18" s="156" t="s">
        <v>21</v>
      </c>
      <c r="D18" s="9">
        <v>67</v>
      </c>
      <c r="E18" s="9">
        <v>62</v>
      </c>
      <c r="F18" s="9">
        <v>65</v>
      </c>
      <c r="G18" s="98">
        <v>0</v>
      </c>
      <c r="H18" s="157">
        <f t="shared" si="0"/>
        <v>0</v>
      </c>
      <c r="I18" s="98">
        <v>1</v>
      </c>
      <c r="J18" s="157">
        <f t="shared" si="1"/>
        <v>1.6129032258064516E-2</v>
      </c>
      <c r="K18" s="98">
        <v>0</v>
      </c>
      <c r="L18" s="162">
        <f t="shared" si="2"/>
        <v>0</v>
      </c>
      <c r="M18" s="163">
        <v>28</v>
      </c>
      <c r="N18" s="164">
        <f t="shared" si="3"/>
        <v>0.41791044776119401</v>
      </c>
      <c r="O18" s="38">
        <v>24</v>
      </c>
      <c r="P18" s="158">
        <f t="shared" si="4"/>
        <v>0.38709677419354838</v>
      </c>
      <c r="Q18" s="38">
        <v>16</v>
      </c>
      <c r="R18" s="165">
        <f t="shared" si="5"/>
        <v>0.24615384615384617</v>
      </c>
      <c r="S18" s="172">
        <v>25</v>
      </c>
      <c r="T18" s="173">
        <f t="shared" si="6"/>
        <v>0.37313432835820898</v>
      </c>
      <c r="U18" s="40">
        <v>26</v>
      </c>
      <c r="V18" s="159">
        <f t="shared" si="7"/>
        <v>0.41935483870967744</v>
      </c>
      <c r="W18" s="40">
        <v>27</v>
      </c>
      <c r="X18" s="166">
        <f t="shared" si="8"/>
        <v>0.41538461538461541</v>
      </c>
      <c r="Y18" s="167">
        <v>14</v>
      </c>
      <c r="Z18" s="168">
        <f t="shared" si="9"/>
        <v>0.20895522388059701</v>
      </c>
      <c r="AA18" s="39">
        <v>11</v>
      </c>
      <c r="AB18" s="160">
        <f t="shared" si="10"/>
        <v>0.17741935483870969</v>
      </c>
      <c r="AC18" s="39">
        <v>22</v>
      </c>
      <c r="AD18" s="160">
        <f t="shared" si="11"/>
        <v>0.33846153846153848</v>
      </c>
      <c r="AE18" s="155">
        <v>29</v>
      </c>
      <c r="AF18" s="9">
        <v>29</v>
      </c>
      <c r="AG18" s="155">
        <v>31</v>
      </c>
      <c r="AH18" s="155">
        <v>3.79</v>
      </c>
      <c r="AI18" s="9">
        <v>3.76</v>
      </c>
      <c r="AJ18" s="9">
        <v>4.09</v>
      </c>
      <c r="AK18" s="161">
        <f t="shared" si="12"/>
        <v>1</v>
      </c>
      <c r="AL18" s="161">
        <f t="shared" si="13"/>
        <v>0.9838709677419355</v>
      </c>
      <c r="AM18" s="161">
        <f t="shared" si="14"/>
        <v>1</v>
      </c>
      <c r="AN18" s="161">
        <f t="shared" ref="AN18:AN29" si="17">(Y18+S18)/D18</f>
        <v>0.58208955223880599</v>
      </c>
      <c r="AO18" s="161">
        <f t="shared" si="15"/>
        <v>0.59677419354838712</v>
      </c>
      <c r="AP18" s="161">
        <f t="shared" si="16"/>
        <v>0.75384615384615383</v>
      </c>
    </row>
    <row r="19" spans="1:42" ht="15.6" x14ac:dyDescent="0.3">
      <c r="A19" s="200"/>
      <c r="B19" s="201"/>
      <c r="C19" s="156" t="s">
        <v>20</v>
      </c>
      <c r="D19" s="9">
        <v>67</v>
      </c>
      <c r="E19" s="9">
        <v>62</v>
      </c>
      <c r="F19" s="9">
        <v>65</v>
      </c>
      <c r="G19" s="98">
        <v>12</v>
      </c>
      <c r="H19" s="157">
        <f t="shared" si="0"/>
        <v>0.17910447761194029</v>
      </c>
      <c r="I19" s="98">
        <v>1</v>
      </c>
      <c r="J19" s="157">
        <f t="shared" si="1"/>
        <v>1.6129032258064516E-2</v>
      </c>
      <c r="K19" s="98">
        <v>0</v>
      </c>
      <c r="L19" s="162">
        <f t="shared" si="2"/>
        <v>0</v>
      </c>
      <c r="M19" s="163">
        <v>25</v>
      </c>
      <c r="N19" s="164">
        <f t="shared" si="3"/>
        <v>0.37313432835820898</v>
      </c>
      <c r="O19" s="38">
        <v>34</v>
      </c>
      <c r="P19" s="158">
        <f t="shared" si="4"/>
        <v>0.54838709677419351</v>
      </c>
      <c r="Q19" s="38">
        <v>13</v>
      </c>
      <c r="R19" s="165">
        <f t="shared" si="5"/>
        <v>0.2</v>
      </c>
      <c r="S19" s="172">
        <v>25</v>
      </c>
      <c r="T19" s="173">
        <f t="shared" si="6"/>
        <v>0.37313432835820898</v>
      </c>
      <c r="U19" s="40">
        <v>22</v>
      </c>
      <c r="V19" s="159">
        <f t="shared" si="7"/>
        <v>0.35483870967741937</v>
      </c>
      <c r="W19" s="40">
        <v>43</v>
      </c>
      <c r="X19" s="166">
        <f t="shared" si="8"/>
        <v>0.66153846153846152</v>
      </c>
      <c r="Y19" s="167">
        <v>5</v>
      </c>
      <c r="Z19" s="168">
        <f t="shared" si="9"/>
        <v>7.4626865671641784E-2</v>
      </c>
      <c r="AA19" s="39">
        <v>5</v>
      </c>
      <c r="AB19" s="160">
        <f t="shared" si="10"/>
        <v>8.0645161290322578E-2</v>
      </c>
      <c r="AC19" s="39">
        <v>9</v>
      </c>
      <c r="AD19" s="160">
        <f t="shared" si="11"/>
        <v>0.13846153846153847</v>
      </c>
      <c r="AE19" s="155">
        <v>13.58</v>
      </c>
      <c r="AF19" s="9">
        <v>10</v>
      </c>
      <c r="AG19" s="155">
        <v>17</v>
      </c>
      <c r="AH19" s="155">
        <v>3.34</v>
      </c>
      <c r="AI19" s="9">
        <v>3.5</v>
      </c>
      <c r="AJ19" s="9">
        <v>3.94</v>
      </c>
      <c r="AK19" s="161">
        <f t="shared" si="12"/>
        <v>0.82089552238805974</v>
      </c>
      <c r="AL19" s="161">
        <f t="shared" si="13"/>
        <v>0.9838709677419355</v>
      </c>
      <c r="AM19" s="161">
        <f t="shared" si="14"/>
        <v>1</v>
      </c>
      <c r="AN19" s="161">
        <f t="shared" si="17"/>
        <v>0.44776119402985076</v>
      </c>
      <c r="AO19" s="161">
        <f t="shared" si="15"/>
        <v>0.43548387096774194</v>
      </c>
      <c r="AP19" s="161">
        <f t="shared" si="16"/>
        <v>0.8</v>
      </c>
    </row>
    <row r="20" spans="1:42" ht="15.6" x14ac:dyDescent="0.3">
      <c r="A20" s="200">
        <v>3</v>
      </c>
      <c r="B20" s="201" t="s">
        <v>3</v>
      </c>
      <c r="C20" s="156" t="s">
        <v>21</v>
      </c>
      <c r="D20" s="9">
        <v>39</v>
      </c>
      <c r="E20" s="9">
        <v>51</v>
      </c>
      <c r="F20" s="9">
        <v>42</v>
      </c>
      <c r="G20" s="98">
        <v>5</v>
      </c>
      <c r="H20" s="157">
        <f t="shared" si="0"/>
        <v>0.12820512820512819</v>
      </c>
      <c r="I20" s="98">
        <v>2</v>
      </c>
      <c r="J20" s="157">
        <f t="shared" si="1"/>
        <v>3.9215686274509803E-2</v>
      </c>
      <c r="K20" s="98">
        <v>2</v>
      </c>
      <c r="L20" s="162">
        <f t="shared" si="2"/>
        <v>4.7619047619047616E-2</v>
      </c>
      <c r="M20" s="163">
        <v>16</v>
      </c>
      <c r="N20" s="164">
        <f t="shared" si="3"/>
        <v>0.41025641025641024</v>
      </c>
      <c r="O20" s="38">
        <v>25</v>
      </c>
      <c r="P20" s="158">
        <f t="shared" si="4"/>
        <v>0.49019607843137253</v>
      </c>
      <c r="Q20" s="38">
        <v>23</v>
      </c>
      <c r="R20" s="165">
        <f t="shared" si="5"/>
        <v>0.54761904761904767</v>
      </c>
      <c r="S20" s="172">
        <v>17</v>
      </c>
      <c r="T20" s="173">
        <f t="shared" si="6"/>
        <v>0.4358974358974359</v>
      </c>
      <c r="U20" s="40">
        <v>19</v>
      </c>
      <c r="V20" s="159">
        <f t="shared" si="7"/>
        <v>0.37254901960784315</v>
      </c>
      <c r="W20" s="40">
        <v>13</v>
      </c>
      <c r="X20" s="166">
        <f t="shared" si="8"/>
        <v>0.30952380952380953</v>
      </c>
      <c r="Y20" s="167">
        <v>1</v>
      </c>
      <c r="Z20" s="168">
        <f t="shared" si="9"/>
        <v>2.564102564102564E-2</v>
      </c>
      <c r="AA20" s="39">
        <v>5</v>
      </c>
      <c r="AB20" s="160">
        <f t="shared" si="10"/>
        <v>9.8039215686274508E-2</v>
      </c>
      <c r="AC20" s="39">
        <v>4</v>
      </c>
      <c r="AD20" s="160">
        <f t="shared" si="11"/>
        <v>9.5238095238095233E-2</v>
      </c>
      <c r="AE20" s="155">
        <v>23</v>
      </c>
      <c r="AF20" s="9">
        <v>26</v>
      </c>
      <c r="AG20" s="155">
        <v>25</v>
      </c>
      <c r="AH20" s="155">
        <v>3.36</v>
      </c>
      <c r="AI20" s="9">
        <v>3.53</v>
      </c>
      <c r="AJ20" s="9">
        <v>3.45</v>
      </c>
      <c r="AK20" s="161">
        <f t="shared" si="12"/>
        <v>0.87179487179487181</v>
      </c>
      <c r="AL20" s="161">
        <f t="shared" si="13"/>
        <v>0.96078431372549022</v>
      </c>
      <c r="AM20" s="161">
        <f t="shared" si="14"/>
        <v>0.95238095238095233</v>
      </c>
      <c r="AN20" s="161">
        <f t="shared" si="17"/>
        <v>0.46153846153846156</v>
      </c>
      <c r="AO20" s="161">
        <f t="shared" si="15"/>
        <v>0.47058823529411764</v>
      </c>
      <c r="AP20" s="161">
        <f t="shared" si="16"/>
        <v>0.40476190476190477</v>
      </c>
    </row>
    <row r="21" spans="1:42" ht="15.6" x14ac:dyDescent="0.3">
      <c r="A21" s="200"/>
      <c r="B21" s="201"/>
      <c r="C21" s="156" t="s">
        <v>20</v>
      </c>
      <c r="D21" s="9">
        <v>39</v>
      </c>
      <c r="E21" s="9">
        <v>51</v>
      </c>
      <c r="F21" s="9">
        <v>42</v>
      </c>
      <c r="G21" s="98">
        <v>10</v>
      </c>
      <c r="H21" s="157">
        <f t="shared" si="0"/>
        <v>0.25641025641025639</v>
      </c>
      <c r="I21" s="98">
        <v>3</v>
      </c>
      <c r="J21" s="157">
        <f t="shared" si="1"/>
        <v>5.8823529411764705E-2</v>
      </c>
      <c r="K21" s="98">
        <v>3</v>
      </c>
      <c r="L21" s="162">
        <f t="shared" si="2"/>
        <v>7.1428571428571425E-2</v>
      </c>
      <c r="M21" s="163">
        <v>20</v>
      </c>
      <c r="N21" s="164">
        <f t="shared" si="3"/>
        <v>0.51282051282051277</v>
      </c>
      <c r="O21" s="38">
        <v>24</v>
      </c>
      <c r="P21" s="158">
        <f t="shared" si="4"/>
        <v>0.47058823529411764</v>
      </c>
      <c r="Q21" s="38">
        <v>22</v>
      </c>
      <c r="R21" s="165">
        <f t="shared" si="5"/>
        <v>0.52380952380952384</v>
      </c>
      <c r="S21" s="172">
        <v>9</v>
      </c>
      <c r="T21" s="173">
        <f t="shared" si="6"/>
        <v>0.23076923076923078</v>
      </c>
      <c r="U21" s="40">
        <v>21</v>
      </c>
      <c r="V21" s="159">
        <f t="shared" si="7"/>
        <v>0.41176470588235292</v>
      </c>
      <c r="W21" s="40">
        <v>13</v>
      </c>
      <c r="X21" s="166">
        <f t="shared" si="8"/>
        <v>0.30952380952380953</v>
      </c>
      <c r="Y21" s="167">
        <v>0</v>
      </c>
      <c r="Z21" s="168">
        <f t="shared" si="9"/>
        <v>0</v>
      </c>
      <c r="AA21" s="39">
        <v>3</v>
      </c>
      <c r="AB21" s="160">
        <f t="shared" si="10"/>
        <v>5.8823529411764705E-2</v>
      </c>
      <c r="AC21" s="39">
        <v>4</v>
      </c>
      <c r="AD21" s="160">
        <f t="shared" si="11"/>
        <v>9.5238095238095233E-2</v>
      </c>
      <c r="AE21" s="155">
        <v>10.63</v>
      </c>
      <c r="AF21" s="9">
        <v>9</v>
      </c>
      <c r="AG21" s="155">
        <v>11.5</v>
      </c>
      <c r="AH21" s="155">
        <v>2.95</v>
      </c>
      <c r="AI21" s="9">
        <v>3.47</v>
      </c>
      <c r="AJ21" s="9">
        <v>3.43</v>
      </c>
      <c r="AK21" s="161">
        <f t="shared" si="12"/>
        <v>0.74358974358974361</v>
      </c>
      <c r="AL21" s="161">
        <f t="shared" si="13"/>
        <v>0.94117647058823528</v>
      </c>
      <c r="AM21" s="161">
        <f t="shared" si="14"/>
        <v>0.9285714285714286</v>
      </c>
      <c r="AN21" s="161">
        <f t="shared" si="17"/>
        <v>0.23076923076923078</v>
      </c>
      <c r="AO21" s="161">
        <f t="shared" si="15"/>
        <v>0.47058823529411764</v>
      </c>
      <c r="AP21" s="161">
        <f t="shared" si="16"/>
        <v>0.40476190476190477</v>
      </c>
    </row>
    <row r="22" spans="1:42" ht="15.6" x14ac:dyDescent="0.3">
      <c r="A22" s="200">
        <v>4</v>
      </c>
      <c r="B22" s="201" t="s">
        <v>4</v>
      </c>
      <c r="C22" s="156" t="s">
        <v>21</v>
      </c>
      <c r="D22" s="9">
        <v>87</v>
      </c>
      <c r="E22" s="9">
        <v>78</v>
      </c>
      <c r="F22" s="9">
        <v>91</v>
      </c>
      <c r="G22" s="98">
        <v>3</v>
      </c>
      <c r="H22" s="157">
        <f t="shared" si="0"/>
        <v>3.4482758620689655E-2</v>
      </c>
      <c r="I22" s="98">
        <v>0</v>
      </c>
      <c r="J22" s="157">
        <f t="shared" si="1"/>
        <v>0</v>
      </c>
      <c r="K22" s="98">
        <v>1</v>
      </c>
      <c r="L22" s="162">
        <f t="shared" si="2"/>
        <v>1.098901098901099E-2</v>
      </c>
      <c r="M22" s="163">
        <v>41</v>
      </c>
      <c r="N22" s="164">
        <f t="shared" si="3"/>
        <v>0.47126436781609193</v>
      </c>
      <c r="O22" s="38">
        <v>41</v>
      </c>
      <c r="P22" s="158">
        <f t="shared" si="4"/>
        <v>0.52564102564102566</v>
      </c>
      <c r="Q22" s="38">
        <v>34</v>
      </c>
      <c r="R22" s="165">
        <f t="shared" si="5"/>
        <v>0.37362637362637363</v>
      </c>
      <c r="S22" s="172">
        <v>34</v>
      </c>
      <c r="T22" s="173">
        <f t="shared" si="6"/>
        <v>0.39080459770114945</v>
      </c>
      <c r="U22" s="40">
        <v>26</v>
      </c>
      <c r="V22" s="159">
        <f t="shared" si="7"/>
        <v>0.33333333333333331</v>
      </c>
      <c r="W22" s="40">
        <v>30</v>
      </c>
      <c r="X22" s="166">
        <f t="shared" si="8"/>
        <v>0.32967032967032966</v>
      </c>
      <c r="Y22" s="167">
        <v>9</v>
      </c>
      <c r="Z22" s="168">
        <f t="shared" si="9"/>
        <v>0.10344827586206896</v>
      </c>
      <c r="AA22" s="39">
        <v>11</v>
      </c>
      <c r="AB22" s="160">
        <f t="shared" si="10"/>
        <v>0.14102564102564102</v>
      </c>
      <c r="AC22" s="39">
        <v>26</v>
      </c>
      <c r="AD22" s="160">
        <f t="shared" si="11"/>
        <v>0.2857142857142857</v>
      </c>
      <c r="AE22" s="155">
        <v>27</v>
      </c>
      <c r="AF22" s="9">
        <v>27</v>
      </c>
      <c r="AG22" s="155">
        <v>31</v>
      </c>
      <c r="AH22" s="155">
        <v>3.56</v>
      </c>
      <c r="AI22" s="9">
        <v>3.62</v>
      </c>
      <c r="AJ22" s="9">
        <v>3.89</v>
      </c>
      <c r="AK22" s="161">
        <f t="shared" si="12"/>
        <v>0.96551724137931039</v>
      </c>
      <c r="AL22" s="161">
        <f t="shared" si="13"/>
        <v>1</v>
      </c>
      <c r="AM22" s="161">
        <f t="shared" si="14"/>
        <v>0.98901098901098905</v>
      </c>
      <c r="AN22" s="161">
        <f t="shared" si="17"/>
        <v>0.4942528735632184</v>
      </c>
      <c r="AO22" s="161">
        <f t="shared" si="15"/>
        <v>0.47435897435897434</v>
      </c>
      <c r="AP22" s="161">
        <f t="shared" si="16"/>
        <v>0.61538461538461542</v>
      </c>
    </row>
    <row r="23" spans="1:42" ht="15.6" x14ac:dyDescent="0.3">
      <c r="A23" s="200"/>
      <c r="B23" s="201"/>
      <c r="C23" s="156" t="s">
        <v>20</v>
      </c>
      <c r="D23" s="9">
        <v>87</v>
      </c>
      <c r="E23" s="9">
        <v>78</v>
      </c>
      <c r="F23" s="9">
        <v>91</v>
      </c>
      <c r="G23" s="98">
        <v>16</v>
      </c>
      <c r="H23" s="157">
        <f t="shared" si="0"/>
        <v>0.18390804597701149</v>
      </c>
      <c r="I23" s="98">
        <v>0</v>
      </c>
      <c r="J23" s="157">
        <f t="shared" si="1"/>
        <v>0</v>
      </c>
      <c r="K23" s="98">
        <v>2</v>
      </c>
      <c r="L23" s="162">
        <f t="shared" si="2"/>
        <v>2.197802197802198E-2</v>
      </c>
      <c r="M23" s="163">
        <v>29</v>
      </c>
      <c r="N23" s="164">
        <f t="shared" si="3"/>
        <v>0.33333333333333331</v>
      </c>
      <c r="O23" s="38">
        <v>29</v>
      </c>
      <c r="P23" s="158">
        <f t="shared" si="4"/>
        <v>0.37179487179487181</v>
      </c>
      <c r="Q23" s="38">
        <v>37</v>
      </c>
      <c r="R23" s="165">
        <f t="shared" si="5"/>
        <v>0.40659340659340659</v>
      </c>
      <c r="S23" s="172">
        <v>39</v>
      </c>
      <c r="T23" s="173">
        <f t="shared" si="6"/>
        <v>0.44827586206896552</v>
      </c>
      <c r="U23" s="40">
        <v>43</v>
      </c>
      <c r="V23" s="159">
        <f t="shared" si="7"/>
        <v>0.55128205128205132</v>
      </c>
      <c r="W23" s="40">
        <v>39</v>
      </c>
      <c r="X23" s="166">
        <f t="shared" si="8"/>
        <v>0.42857142857142855</v>
      </c>
      <c r="Y23" s="167">
        <v>3</v>
      </c>
      <c r="Z23" s="168">
        <f t="shared" si="9"/>
        <v>3.4482758620689655E-2</v>
      </c>
      <c r="AA23" s="39">
        <v>6</v>
      </c>
      <c r="AB23" s="160">
        <f t="shared" si="10"/>
        <v>7.6923076923076927E-2</v>
      </c>
      <c r="AC23" s="39">
        <v>13</v>
      </c>
      <c r="AD23" s="160">
        <f t="shared" si="11"/>
        <v>0.14285714285714285</v>
      </c>
      <c r="AE23" s="155">
        <v>14.01</v>
      </c>
      <c r="AF23" s="9">
        <v>11</v>
      </c>
      <c r="AG23" s="155">
        <v>13</v>
      </c>
      <c r="AH23" s="155">
        <v>3.33</v>
      </c>
      <c r="AI23" s="9">
        <v>3.71</v>
      </c>
      <c r="AJ23" s="9">
        <v>3.69</v>
      </c>
      <c r="AK23" s="161">
        <f t="shared" si="12"/>
        <v>0.81609195402298851</v>
      </c>
      <c r="AL23" s="161">
        <f t="shared" si="13"/>
        <v>1</v>
      </c>
      <c r="AM23" s="161">
        <f t="shared" si="14"/>
        <v>0.97802197802197799</v>
      </c>
      <c r="AN23" s="161">
        <f t="shared" si="17"/>
        <v>0.48275862068965519</v>
      </c>
      <c r="AO23" s="161">
        <f t="shared" si="15"/>
        <v>0.62820512820512819</v>
      </c>
      <c r="AP23" s="161">
        <f t="shared" si="16"/>
        <v>0.5714285714285714</v>
      </c>
    </row>
    <row r="24" spans="1:42" ht="15.6" x14ac:dyDescent="0.3">
      <c r="A24" s="200">
        <v>5</v>
      </c>
      <c r="B24" s="201" t="s">
        <v>5</v>
      </c>
      <c r="C24" s="156" t="s">
        <v>21</v>
      </c>
      <c r="D24" s="9">
        <v>43</v>
      </c>
      <c r="E24" s="9">
        <v>63</v>
      </c>
      <c r="F24" s="9">
        <v>44</v>
      </c>
      <c r="G24" s="98">
        <v>3</v>
      </c>
      <c r="H24" s="157">
        <f t="shared" si="0"/>
        <v>6.9767441860465115E-2</v>
      </c>
      <c r="I24" s="98">
        <v>2</v>
      </c>
      <c r="J24" s="157">
        <f t="shared" si="1"/>
        <v>3.1746031746031744E-2</v>
      </c>
      <c r="K24" s="98">
        <v>0</v>
      </c>
      <c r="L24" s="162">
        <f t="shared" si="2"/>
        <v>0</v>
      </c>
      <c r="M24" s="163">
        <v>25</v>
      </c>
      <c r="N24" s="164">
        <f t="shared" si="3"/>
        <v>0.58139534883720934</v>
      </c>
      <c r="O24" s="38">
        <v>33</v>
      </c>
      <c r="P24" s="158">
        <f t="shared" si="4"/>
        <v>0.52380952380952384</v>
      </c>
      <c r="Q24" s="38">
        <v>21</v>
      </c>
      <c r="R24" s="165">
        <f t="shared" si="5"/>
        <v>0.47727272727272729</v>
      </c>
      <c r="S24" s="172">
        <v>11</v>
      </c>
      <c r="T24" s="173">
        <f t="shared" si="6"/>
        <v>0.2558139534883721</v>
      </c>
      <c r="U24" s="40">
        <v>17</v>
      </c>
      <c r="V24" s="159">
        <f t="shared" si="7"/>
        <v>0.26984126984126983</v>
      </c>
      <c r="W24" s="40">
        <v>18</v>
      </c>
      <c r="X24" s="166">
        <f t="shared" si="8"/>
        <v>0.40909090909090912</v>
      </c>
      <c r="Y24" s="167">
        <v>4</v>
      </c>
      <c r="Z24" s="168">
        <f t="shared" si="9"/>
        <v>9.3023255813953487E-2</v>
      </c>
      <c r="AA24" s="39">
        <v>11</v>
      </c>
      <c r="AB24" s="160">
        <f t="shared" si="10"/>
        <v>0.17460317460317459</v>
      </c>
      <c r="AC24" s="39">
        <v>5</v>
      </c>
      <c r="AD24" s="160">
        <f t="shared" si="11"/>
        <v>0.11363636363636363</v>
      </c>
      <c r="AE24" s="155">
        <v>25</v>
      </c>
      <c r="AF24" s="9">
        <v>26</v>
      </c>
      <c r="AG24" s="155">
        <v>26</v>
      </c>
      <c r="AH24" s="155">
        <v>3.37</v>
      </c>
      <c r="AI24" s="9">
        <v>3.59</v>
      </c>
      <c r="AJ24" s="9">
        <v>3.64</v>
      </c>
      <c r="AK24" s="161">
        <f t="shared" si="12"/>
        <v>0.93023255813953487</v>
      </c>
      <c r="AL24" s="161">
        <f t="shared" si="13"/>
        <v>0.96825396825396826</v>
      </c>
      <c r="AM24" s="161">
        <f t="shared" si="14"/>
        <v>1</v>
      </c>
      <c r="AN24" s="161">
        <f t="shared" si="17"/>
        <v>0.34883720930232559</v>
      </c>
      <c r="AO24" s="161">
        <f t="shared" si="15"/>
        <v>0.44444444444444442</v>
      </c>
      <c r="AP24" s="161">
        <f t="shared" si="16"/>
        <v>0.52272727272727271</v>
      </c>
    </row>
    <row r="25" spans="1:42" ht="15.6" x14ac:dyDescent="0.3">
      <c r="A25" s="200"/>
      <c r="B25" s="201"/>
      <c r="C25" s="156" t="s">
        <v>20</v>
      </c>
      <c r="D25" s="9">
        <v>43</v>
      </c>
      <c r="E25" s="9">
        <v>63</v>
      </c>
      <c r="F25" s="9">
        <v>44</v>
      </c>
      <c r="G25" s="98">
        <v>13</v>
      </c>
      <c r="H25" s="157">
        <f t="shared" si="0"/>
        <v>0.30232558139534882</v>
      </c>
      <c r="I25" s="98">
        <v>5</v>
      </c>
      <c r="J25" s="157">
        <f t="shared" si="1"/>
        <v>7.9365079365079361E-2</v>
      </c>
      <c r="K25" s="98">
        <v>3</v>
      </c>
      <c r="L25" s="162">
        <f t="shared" si="2"/>
        <v>6.8181818181818177E-2</v>
      </c>
      <c r="M25" s="163">
        <v>20</v>
      </c>
      <c r="N25" s="164">
        <f t="shared" si="3"/>
        <v>0.46511627906976744</v>
      </c>
      <c r="O25" s="38">
        <v>44</v>
      </c>
      <c r="P25" s="158">
        <f t="shared" si="4"/>
        <v>0.69841269841269837</v>
      </c>
      <c r="Q25" s="38">
        <v>28</v>
      </c>
      <c r="R25" s="165">
        <f t="shared" si="5"/>
        <v>0.63636363636363635</v>
      </c>
      <c r="S25" s="172">
        <v>10</v>
      </c>
      <c r="T25" s="173">
        <f t="shared" si="6"/>
        <v>0.23255813953488372</v>
      </c>
      <c r="U25" s="40">
        <v>15</v>
      </c>
      <c r="V25" s="159">
        <f t="shared" si="7"/>
        <v>0.23809523809523808</v>
      </c>
      <c r="W25" s="40">
        <v>12</v>
      </c>
      <c r="X25" s="166">
        <f t="shared" si="8"/>
        <v>0.27272727272727271</v>
      </c>
      <c r="Y25" s="167">
        <v>0</v>
      </c>
      <c r="Z25" s="168">
        <f t="shared" si="9"/>
        <v>0</v>
      </c>
      <c r="AA25" s="39">
        <v>0</v>
      </c>
      <c r="AB25" s="160">
        <f t="shared" si="10"/>
        <v>0</v>
      </c>
      <c r="AC25" s="39">
        <v>1</v>
      </c>
      <c r="AD25" s="160">
        <f t="shared" si="11"/>
        <v>2.2727272727272728E-2</v>
      </c>
      <c r="AE25" s="155">
        <v>11.09</v>
      </c>
      <c r="AF25" s="9">
        <v>10</v>
      </c>
      <c r="AG25" s="155">
        <v>10</v>
      </c>
      <c r="AH25" s="155">
        <v>2.93</v>
      </c>
      <c r="AI25" s="9">
        <v>3.17</v>
      </c>
      <c r="AJ25" s="9">
        <v>3.25</v>
      </c>
      <c r="AK25" s="161">
        <f t="shared" si="12"/>
        <v>0.69767441860465118</v>
      </c>
      <c r="AL25" s="161">
        <v>0.93700000000000006</v>
      </c>
      <c r="AM25" s="161">
        <f t="shared" si="14"/>
        <v>0.93181818181818177</v>
      </c>
      <c r="AN25" s="161">
        <f t="shared" si="17"/>
        <v>0.23255813953488372</v>
      </c>
      <c r="AO25" s="161">
        <f t="shared" si="15"/>
        <v>0.23809523809523808</v>
      </c>
      <c r="AP25" s="161">
        <f t="shared" si="16"/>
        <v>0.29545454545454547</v>
      </c>
    </row>
    <row r="26" spans="1:42" ht="15.6" x14ac:dyDescent="0.3">
      <c r="A26" s="200">
        <v>6</v>
      </c>
      <c r="B26" s="201" t="s">
        <v>6</v>
      </c>
      <c r="C26" s="156" t="s">
        <v>21</v>
      </c>
      <c r="D26" s="9">
        <v>15</v>
      </c>
      <c r="E26" s="9">
        <v>9</v>
      </c>
      <c r="F26" s="9">
        <v>17</v>
      </c>
      <c r="G26" s="98">
        <v>0</v>
      </c>
      <c r="H26" s="157">
        <f t="shared" si="0"/>
        <v>0</v>
      </c>
      <c r="I26" s="98">
        <v>0</v>
      </c>
      <c r="J26" s="157">
        <f t="shared" si="1"/>
        <v>0</v>
      </c>
      <c r="K26" s="98">
        <v>0</v>
      </c>
      <c r="L26" s="162">
        <f t="shared" si="2"/>
        <v>0</v>
      </c>
      <c r="M26" s="163">
        <v>3</v>
      </c>
      <c r="N26" s="164">
        <f t="shared" si="3"/>
        <v>0.2</v>
      </c>
      <c r="O26" s="38">
        <v>7</v>
      </c>
      <c r="P26" s="158">
        <f t="shared" si="4"/>
        <v>0.77777777777777779</v>
      </c>
      <c r="Q26" s="38">
        <v>9</v>
      </c>
      <c r="R26" s="165">
        <f t="shared" si="5"/>
        <v>0.52941176470588236</v>
      </c>
      <c r="S26" s="172">
        <v>8</v>
      </c>
      <c r="T26" s="173">
        <f t="shared" si="6"/>
        <v>0.53333333333333333</v>
      </c>
      <c r="U26" s="40">
        <v>2</v>
      </c>
      <c r="V26" s="159">
        <f t="shared" si="7"/>
        <v>0.22222222222222221</v>
      </c>
      <c r="W26" s="40">
        <v>6</v>
      </c>
      <c r="X26" s="166">
        <f t="shared" si="8"/>
        <v>0.35294117647058826</v>
      </c>
      <c r="Y26" s="167">
        <v>4</v>
      </c>
      <c r="Z26" s="168">
        <f t="shared" si="9"/>
        <v>0.26666666666666666</v>
      </c>
      <c r="AA26" s="39">
        <v>0</v>
      </c>
      <c r="AB26" s="160">
        <f t="shared" si="10"/>
        <v>0</v>
      </c>
      <c r="AC26" s="39">
        <v>2</v>
      </c>
      <c r="AD26" s="160">
        <f t="shared" si="11"/>
        <v>0.11764705882352941</v>
      </c>
      <c r="AE26" s="155">
        <v>30</v>
      </c>
      <c r="AF26" s="9">
        <v>23</v>
      </c>
      <c r="AG26" s="155">
        <v>23</v>
      </c>
      <c r="AH26" s="155">
        <v>4.07</v>
      </c>
      <c r="AI26" s="9">
        <v>3.22</v>
      </c>
      <c r="AJ26" s="9">
        <v>3.59</v>
      </c>
      <c r="AK26" s="161">
        <f t="shared" si="12"/>
        <v>1</v>
      </c>
      <c r="AL26" s="161">
        <f t="shared" si="13"/>
        <v>1</v>
      </c>
      <c r="AM26" s="161">
        <f t="shared" si="14"/>
        <v>1</v>
      </c>
      <c r="AN26" s="161">
        <f t="shared" si="17"/>
        <v>0.8</v>
      </c>
      <c r="AO26" s="161">
        <f t="shared" si="15"/>
        <v>0.22222222222222221</v>
      </c>
      <c r="AP26" s="161">
        <f t="shared" si="16"/>
        <v>0.47058823529411764</v>
      </c>
    </row>
    <row r="27" spans="1:42" ht="15.6" x14ac:dyDescent="0.3">
      <c r="A27" s="200"/>
      <c r="B27" s="201"/>
      <c r="C27" s="156" t="s">
        <v>20</v>
      </c>
      <c r="D27" s="9">
        <v>15</v>
      </c>
      <c r="E27" s="9">
        <v>9</v>
      </c>
      <c r="F27" s="9">
        <v>17</v>
      </c>
      <c r="G27" s="98">
        <v>0</v>
      </c>
      <c r="H27" s="157">
        <f t="shared" si="0"/>
        <v>0</v>
      </c>
      <c r="I27" s="98">
        <v>0</v>
      </c>
      <c r="J27" s="157">
        <f t="shared" si="1"/>
        <v>0</v>
      </c>
      <c r="K27" s="98">
        <v>1</v>
      </c>
      <c r="L27" s="162">
        <f t="shared" si="2"/>
        <v>5.8823529411764705E-2</v>
      </c>
      <c r="M27" s="163">
        <v>6</v>
      </c>
      <c r="N27" s="164">
        <f t="shared" si="3"/>
        <v>0.4</v>
      </c>
      <c r="O27" s="38">
        <v>7</v>
      </c>
      <c r="P27" s="158">
        <f t="shared" si="4"/>
        <v>0.77777777777777779</v>
      </c>
      <c r="Q27" s="38">
        <v>12</v>
      </c>
      <c r="R27" s="165">
        <f t="shared" si="5"/>
        <v>0.70588235294117652</v>
      </c>
      <c r="S27" s="172">
        <v>9</v>
      </c>
      <c r="T27" s="173">
        <f t="shared" si="6"/>
        <v>0.6</v>
      </c>
      <c r="U27" s="40">
        <v>2</v>
      </c>
      <c r="V27" s="159">
        <f t="shared" si="7"/>
        <v>0.22222222222222221</v>
      </c>
      <c r="W27" s="40">
        <v>4</v>
      </c>
      <c r="X27" s="166">
        <f t="shared" si="8"/>
        <v>0.23529411764705882</v>
      </c>
      <c r="Y27" s="167">
        <v>0</v>
      </c>
      <c r="Z27" s="168">
        <f t="shared" si="9"/>
        <v>0</v>
      </c>
      <c r="AA27" s="39">
        <v>0</v>
      </c>
      <c r="AB27" s="160">
        <f t="shared" si="10"/>
        <v>0</v>
      </c>
      <c r="AC27" s="39">
        <v>0</v>
      </c>
      <c r="AD27" s="160">
        <f t="shared" si="11"/>
        <v>0</v>
      </c>
      <c r="AE27" s="155">
        <v>10.63</v>
      </c>
      <c r="AF27" s="9">
        <v>10</v>
      </c>
      <c r="AG27" s="155">
        <v>9.5</v>
      </c>
      <c r="AH27" s="155">
        <v>3.6</v>
      </c>
      <c r="AI27" s="9">
        <v>3.22</v>
      </c>
      <c r="AJ27" s="9">
        <v>3.18</v>
      </c>
      <c r="AK27" s="161">
        <f t="shared" si="12"/>
        <v>1</v>
      </c>
      <c r="AL27" s="161">
        <f t="shared" si="13"/>
        <v>1</v>
      </c>
      <c r="AM27" s="161">
        <f t="shared" si="14"/>
        <v>0.94117647058823528</v>
      </c>
      <c r="AN27" s="161">
        <f t="shared" si="17"/>
        <v>0.6</v>
      </c>
      <c r="AO27" s="161">
        <f t="shared" si="15"/>
        <v>0.22222222222222221</v>
      </c>
      <c r="AP27" s="161">
        <f t="shared" si="16"/>
        <v>0.23529411764705882</v>
      </c>
    </row>
    <row r="28" spans="1:42" ht="15.6" x14ac:dyDescent="0.3">
      <c r="A28" s="200">
        <v>7</v>
      </c>
      <c r="B28" s="201" t="s">
        <v>7</v>
      </c>
      <c r="C28" s="156" t="s">
        <v>21</v>
      </c>
      <c r="D28" s="9">
        <v>29</v>
      </c>
      <c r="E28" s="9">
        <v>34</v>
      </c>
      <c r="F28" s="9">
        <v>37</v>
      </c>
      <c r="G28" s="98">
        <v>1</v>
      </c>
      <c r="H28" s="157">
        <f t="shared" si="0"/>
        <v>3.4482758620689655E-2</v>
      </c>
      <c r="I28" s="98">
        <v>5</v>
      </c>
      <c r="J28" s="157">
        <f t="shared" si="1"/>
        <v>0.14705882352941177</v>
      </c>
      <c r="K28" s="98">
        <v>3</v>
      </c>
      <c r="L28" s="162">
        <f t="shared" si="2"/>
        <v>8.1081081081081086E-2</v>
      </c>
      <c r="M28" s="163">
        <v>12</v>
      </c>
      <c r="N28" s="164">
        <f t="shared" si="3"/>
        <v>0.41379310344827586</v>
      </c>
      <c r="O28" s="38">
        <v>18</v>
      </c>
      <c r="P28" s="158">
        <f t="shared" si="4"/>
        <v>0.52941176470588236</v>
      </c>
      <c r="Q28" s="38">
        <v>21</v>
      </c>
      <c r="R28" s="165">
        <f t="shared" si="5"/>
        <v>0.56756756756756754</v>
      </c>
      <c r="S28" s="172">
        <v>10</v>
      </c>
      <c r="T28" s="173">
        <f t="shared" si="6"/>
        <v>0.34482758620689657</v>
      </c>
      <c r="U28" s="40">
        <v>8</v>
      </c>
      <c r="V28" s="159">
        <f t="shared" si="7"/>
        <v>0.23529411764705882</v>
      </c>
      <c r="W28" s="40">
        <v>9</v>
      </c>
      <c r="X28" s="166">
        <f t="shared" si="8"/>
        <v>0.24324324324324326</v>
      </c>
      <c r="Y28" s="167">
        <v>6</v>
      </c>
      <c r="Z28" s="168">
        <f t="shared" si="9"/>
        <v>0.20689655172413793</v>
      </c>
      <c r="AA28" s="39">
        <v>3</v>
      </c>
      <c r="AB28" s="160">
        <f t="shared" si="10"/>
        <v>8.8235294117647065E-2</v>
      </c>
      <c r="AC28" s="39">
        <v>4</v>
      </c>
      <c r="AD28" s="160">
        <f t="shared" si="11"/>
        <v>0.10810810810810811</v>
      </c>
      <c r="AE28" s="155">
        <v>28</v>
      </c>
      <c r="AF28" s="9">
        <v>23</v>
      </c>
      <c r="AG28" s="155">
        <v>24</v>
      </c>
      <c r="AH28" s="155">
        <v>3.72</v>
      </c>
      <c r="AI28" s="9">
        <v>3.26</v>
      </c>
      <c r="AJ28" s="9">
        <v>3.38</v>
      </c>
      <c r="AK28" s="161">
        <f t="shared" si="12"/>
        <v>0.96551724137931039</v>
      </c>
      <c r="AL28" s="161">
        <f t="shared" si="13"/>
        <v>0.8529411764705882</v>
      </c>
      <c r="AM28" s="161">
        <f t="shared" si="14"/>
        <v>0.91891891891891897</v>
      </c>
      <c r="AN28" s="161">
        <f t="shared" si="17"/>
        <v>0.55172413793103448</v>
      </c>
      <c r="AO28" s="161">
        <f t="shared" si="15"/>
        <v>0.3235294117647059</v>
      </c>
      <c r="AP28" s="161">
        <f t="shared" si="16"/>
        <v>0.35135135135135137</v>
      </c>
    </row>
    <row r="29" spans="1:42" ht="15.6" x14ac:dyDescent="0.3">
      <c r="A29" s="200"/>
      <c r="B29" s="201"/>
      <c r="C29" s="156" t="s">
        <v>20</v>
      </c>
      <c r="D29" s="9">
        <v>29</v>
      </c>
      <c r="E29" s="9">
        <v>34</v>
      </c>
      <c r="F29" s="9">
        <v>37</v>
      </c>
      <c r="G29" s="98">
        <v>4</v>
      </c>
      <c r="H29" s="157">
        <f t="shared" si="0"/>
        <v>0.13793103448275862</v>
      </c>
      <c r="I29" s="98">
        <v>6</v>
      </c>
      <c r="J29" s="157">
        <f t="shared" si="1"/>
        <v>0.17647058823529413</v>
      </c>
      <c r="K29" s="98">
        <v>6</v>
      </c>
      <c r="L29" s="162">
        <f t="shared" si="2"/>
        <v>0.16216216216216217</v>
      </c>
      <c r="M29" s="163">
        <v>12</v>
      </c>
      <c r="N29" s="164">
        <f t="shared" si="3"/>
        <v>0.41379310344827586</v>
      </c>
      <c r="O29" s="38">
        <v>18</v>
      </c>
      <c r="P29" s="158">
        <f t="shared" si="4"/>
        <v>0.52941176470588236</v>
      </c>
      <c r="Q29" s="38">
        <v>21</v>
      </c>
      <c r="R29" s="165">
        <f t="shared" si="5"/>
        <v>0.56756756756756754</v>
      </c>
      <c r="S29" s="172">
        <v>11</v>
      </c>
      <c r="T29" s="173">
        <f t="shared" si="6"/>
        <v>0.37931034482758619</v>
      </c>
      <c r="U29" s="40">
        <v>10</v>
      </c>
      <c r="V29" s="159">
        <f t="shared" si="7"/>
        <v>0.29411764705882354</v>
      </c>
      <c r="W29" s="40">
        <v>9</v>
      </c>
      <c r="X29" s="166">
        <f t="shared" si="8"/>
        <v>0.24324324324324326</v>
      </c>
      <c r="Y29" s="167">
        <v>2</v>
      </c>
      <c r="Z29" s="168">
        <f t="shared" si="9"/>
        <v>6.8965517241379309E-2</v>
      </c>
      <c r="AA29" s="39">
        <v>0</v>
      </c>
      <c r="AB29" s="160">
        <f t="shared" si="10"/>
        <v>0</v>
      </c>
      <c r="AC29" s="39">
        <v>1</v>
      </c>
      <c r="AD29" s="160">
        <f t="shared" si="11"/>
        <v>2.7027027027027029E-2</v>
      </c>
      <c r="AE29" s="155">
        <v>13.69</v>
      </c>
      <c r="AF29" s="9">
        <v>10</v>
      </c>
      <c r="AG29" s="155">
        <v>11</v>
      </c>
      <c r="AH29" s="155">
        <v>3.38</v>
      </c>
      <c r="AI29" s="9">
        <v>3.12</v>
      </c>
      <c r="AJ29" s="9">
        <v>3.14</v>
      </c>
      <c r="AK29" s="161">
        <f t="shared" si="12"/>
        <v>0.86206896551724133</v>
      </c>
      <c r="AL29" s="161">
        <f t="shared" si="13"/>
        <v>0.82352941176470584</v>
      </c>
      <c r="AM29" s="161">
        <f t="shared" si="14"/>
        <v>0.83783783783783783</v>
      </c>
      <c r="AN29" s="161">
        <f t="shared" si="17"/>
        <v>0.44827586206896552</v>
      </c>
      <c r="AO29" s="161">
        <f t="shared" si="15"/>
        <v>0.29411764705882354</v>
      </c>
      <c r="AP29" s="161">
        <f t="shared" si="16"/>
        <v>0.27027027027027029</v>
      </c>
    </row>
    <row r="30" spans="1:42" ht="15.6" x14ac:dyDescent="0.25">
      <c r="A30" s="201" t="s">
        <v>12</v>
      </c>
      <c r="B30" s="201"/>
      <c r="C30" s="156" t="s">
        <v>21</v>
      </c>
      <c r="D30" s="155">
        <f t="shared" ref="D30:E31" si="18">SUM(D16,D18,D20,D22,D24,D26,D28)</f>
        <v>346</v>
      </c>
      <c r="E30" s="155">
        <f t="shared" si="18"/>
        <v>344</v>
      </c>
      <c r="F30" s="155">
        <f t="shared" ref="F30" si="19">SUM(F16,F18,F20,F22,F24,F26,F28)</f>
        <v>352</v>
      </c>
      <c r="G30" s="37">
        <f>SUM(G16,G18,G20,G22,G24,G26,G28)</f>
        <v>12</v>
      </c>
      <c r="H30" s="157">
        <f>G30/D30</f>
        <v>3.4682080924855488E-2</v>
      </c>
      <c r="I30" s="37">
        <f t="shared" ref="I30:U30" si="20">SUM(I16,I18,I20,I22,I24,I26,I28)</f>
        <v>10</v>
      </c>
      <c r="J30" s="157">
        <f t="shared" si="1"/>
        <v>2.9069767441860465E-2</v>
      </c>
      <c r="K30" s="37">
        <f t="shared" si="20"/>
        <v>6</v>
      </c>
      <c r="L30" s="162">
        <f t="shared" si="2"/>
        <v>1.7045454545454544E-2</v>
      </c>
      <c r="M30" s="163">
        <f t="shared" si="20"/>
        <v>134</v>
      </c>
      <c r="N30" s="164">
        <f t="shared" si="3"/>
        <v>0.38728323699421963</v>
      </c>
      <c r="O30" s="38">
        <f t="shared" si="20"/>
        <v>157</v>
      </c>
      <c r="P30" s="158">
        <f t="shared" ref="P30:P31" si="21">O30/E30</f>
        <v>0.45639534883720928</v>
      </c>
      <c r="Q30" s="38">
        <f t="shared" si="20"/>
        <v>135</v>
      </c>
      <c r="R30" s="165">
        <f t="shared" si="5"/>
        <v>0.38352272727272729</v>
      </c>
      <c r="S30" s="172">
        <f t="shared" si="20"/>
        <v>133</v>
      </c>
      <c r="T30" s="173">
        <f t="shared" si="6"/>
        <v>0.38439306358381503</v>
      </c>
      <c r="U30" s="40">
        <f t="shared" si="20"/>
        <v>113</v>
      </c>
      <c r="V30" s="159">
        <f t="shared" si="7"/>
        <v>0.32848837209302323</v>
      </c>
      <c r="W30" s="40">
        <f>SUM(W16,W18,W20,W22,W24,W26,W28)</f>
        <v>123</v>
      </c>
      <c r="X30" s="166">
        <f t="shared" si="8"/>
        <v>0.34943181818181818</v>
      </c>
      <c r="Y30" s="167">
        <f t="shared" ref="Y30" si="22">SUM(Y16,Y18,Y20,Y22,Y24,Y26,Y28)</f>
        <v>67</v>
      </c>
      <c r="Z30" s="168">
        <f t="shared" si="9"/>
        <v>0.19364161849710981</v>
      </c>
      <c r="AA30" s="167">
        <f t="shared" ref="AA30:AC30" si="23">SUM(AA16,AA18,AA20,AA22,AA24,AA26,AA28)</f>
        <v>64</v>
      </c>
      <c r="AB30" s="160">
        <f t="shared" si="10"/>
        <v>0.18604651162790697</v>
      </c>
      <c r="AC30" s="167">
        <f t="shared" si="23"/>
        <v>88</v>
      </c>
      <c r="AD30" s="160">
        <f t="shared" si="11"/>
        <v>0.25</v>
      </c>
      <c r="AE30" s="6">
        <f t="shared" ref="AE30" si="24">(AE16*D16+AE18*D18+AE20*D20+AE22*D22+AE24*D24+AE26*D26+AE28*D28)/D30</f>
        <v>27.855491329479769</v>
      </c>
      <c r="AF30" s="6">
        <f>(AF16*E16+AF18*E18+AF20*E20+AF22*E22+AF24*E24+AF26*E26+AF28*E28)/E30</f>
        <v>27.212209302325583</v>
      </c>
      <c r="AG30" s="6">
        <f t="shared" ref="AG30:AG31" si="25">(AG16*F16+AG18*F18+AG20*F20+AG22*F22+AG24*F24+AG26*F26+AG28*F28)/F30</f>
        <v>28.298295454545453</v>
      </c>
      <c r="AH30" s="6">
        <f t="shared" ref="AH30:AH31" si="26">(AH16*D16+AH18*D18+AH20*D20+AH22*D22+AH24*D24+AH26*D26+AH28*D28)/D30</f>
        <v>3.7350578034682087</v>
      </c>
      <c r="AI30" s="6">
        <f t="shared" ref="AI30" si="27">(AI16*E16+AI18*E18+AI20*E20+AI22*E22+AI24*E24+AI26*E26+AI28*E28)/E30</f>
        <v>3.6732558139534883</v>
      </c>
      <c r="AJ30" s="6">
        <f t="shared" ref="AJ30:AJ31" si="28">(AJ16*F16+AJ18*F18+AJ20*F20+AJ22*F22+AJ24*F24+AJ26*F26+AJ28*F28)/F30</f>
        <v>3.8323579545454547</v>
      </c>
      <c r="AK30" s="161">
        <f>(M30+S30+Y30)/D30</f>
        <v>0.96531791907514453</v>
      </c>
      <c r="AL30" s="161">
        <f>(O30+U30+AA30)/E30</f>
        <v>0.97093023255813948</v>
      </c>
      <c r="AM30" s="161">
        <f>(Q30+W30+AC30)/F30</f>
        <v>0.98295454545454541</v>
      </c>
      <c r="AN30" s="161">
        <f>(Y30+S30)/D30</f>
        <v>0.5780346820809249</v>
      </c>
      <c r="AO30" s="161">
        <f>(AA30+U30)/E30</f>
        <v>0.51453488372093026</v>
      </c>
      <c r="AP30" s="161">
        <f>(AC30+W30)/F30</f>
        <v>0.59943181818181823</v>
      </c>
    </row>
    <row r="31" spans="1:42" ht="15.6" x14ac:dyDescent="0.25">
      <c r="A31" s="201"/>
      <c r="B31" s="201"/>
      <c r="C31" s="156" t="s">
        <v>20</v>
      </c>
      <c r="D31" s="155">
        <f t="shared" si="18"/>
        <v>346</v>
      </c>
      <c r="E31" s="155">
        <f t="shared" si="18"/>
        <v>344</v>
      </c>
      <c r="F31" s="155">
        <f t="shared" ref="F31" si="29">SUM(F17,F19,F21,F23,F25,F27,F29)</f>
        <v>352</v>
      </c>
      <c r="G31" s="37">
        <f>SUM(G17,G19,G21,G23,G25,G27,G29)</f>
        <v>55</v>
      </c>
      <c r="H31" s="157">
        <f t="shared" si="0"/>
        <v>0.15895953757225434</v>
      </c>
      <c r="I31" s="37">
        <f t="shared" ref="I31:W31" si="30">SUM(I17,I19,I21,I23,I25,I27,I29)</f>
        <v>15</v>
      </c>
      <c r="J31" s="157">
        <f t="shared" si="1"/>
        <v>4.3604651162790699E-2</v>
      </c>
      <c r="K31" s="37">
        <f>SUM(K17,K19,K21,K23,K25,K27,K29)</f>
        <v>15</v>
      </c>
      <c r="L31" s="162">
        <f t="shared" si="2"/>
        <v>4.261363636363636E-2</v>
      </c>
      <c r="M31" s="163">
        <f t="shared" si="30"/>
        <v>128</v>
      </c>
      <c r="N31" s="164">
        <f t="shared" si="3"/>
        <v>0.36994219653179189</v>
      </c>
      <c r="O31" s="38">
        <f t="shared" si="30"/>
        <v>171</v>
      </c>
      <c r="P31" s="158">
        <f t="shared" si="21"/>
        <v>0.49709302325581395</v>
      </c>
      <c r="Q31" s="38">
        <f t="shared" si="30"/>
        <v>156</v>
      </c>
      <c r="R31" s="165">
        <f t="shared" si="5"/>
        <v>0.44318181818181818</v>
      </c>
      <c r="S31" s="172">
        <f t="shared" si="30"/>
        <v>129</v>
      </c>
      <c r="T31" s="173">
        <f t="shared" si="6"/>
        <v>0.37283236994219654</v>
      </c>
      <c r="U31" s="40">
        <f t="shared" si="30"/>
        <v>130</v>
      </c>
      <c r="V31" s="159">
        <f t="shared" si="7"/>
        <v>0.37790697674418605</v>
      </c>
      <c r="W31" s="40">
        <f t="shared" si="30"/>
        <v>149</v>
      </c>
      <c r="X31" s="166">
        <f t="shared" si="8"/>
        <v>0.42329545454545453</v>
      </c>
      <c r="Y31" s="167">
        <f t="shared" ref="Y31" si="31">SUM(Y17,Y19,Y21,Y23,Y25,Y27,Y29)</f>
        <v>34</v>
      </c>
      <c r="Z31" s="168">
        <f t="shared" si="9"/>
        <v>9.8265895953757232E-2</v>
      </c>
      <c r="AA31" s="167">
        <f t="shared" ref="AA31:AC31" si="32">SUM(AA17,AA19,AA21,AA23,AA25,AA27,AA29)</f>
        <v>29</v>
      </c>
      <c r="AB31" s="160">
        <f t="shared" si="10"/>
        <v>8.4302325581395346E-2</v>
      </c>
      <c r="AC31" s="167">
        <f t="shared" si="32"/>
        <v>32</v>
      </c>
      <c r="AD31" s="160">
        <f t="shared" si="11"/>
        <v>9.0909090909090912E-2</v>
      </c>
      <c r="AE31" s="6">
        <f>(AE17*D17+AE19*D19+AE21*D21+AE23*D23+AE25*D25+AE27*D27+AE29*D29)/D31</f>
        <v>13.965173410404624</v>
      </c>
      <c r="AF31" s="6">
        <f>(AF17*E17+AF19*E19+AF21*E21+AF23*E23+AF25*E25+AF27*E27+AF29*E29)/E31</f>
        <v>10.351744186046512</v>
      </c>
      <c r="AG31" s="6">
        <f t="shared" si="25"/>
        <v>12.884943181818182</v>
      </c>
      <c r="AH31" s="6">
        <f t="shared" si="26"/>
        <v>3.4059826589595374</v>
      </c>
      <c r="AI31" s="6">
        <f>(AI17*E17+AI19*E19+AI21*E21+AI23*E23+AI25*E25+AI27*E27+AI29*E29)/E31</f>
        <v>3.5061627906976742</v>
      </c>
      <c r="AJ31" s="6">
        <f t="shared" si="28"/>
        <v>3.5629261363636364</v>
      </c>
      <c r="AK31" s="161">
        <f>(M31+S31+Y31)/D31</f>
        <v>0.84104046242774566</v>
      </c>
      <c r="AL31" s="161">
        <f>(O31+U31+AA31)/E31</f>
        <v>0.95930232558139539</v>
      </c>
      <c r="AM31" s="161">
        <f>(Q31+W31+AC31)/F31</f>
        <v>0.95738636363636365</v>
      </c>
      <c r="AN31" s="161">
        <f>(Y31+S31)/D31</f>
        <v>0.47109826589595377</v>
      </c>
      <c r="AO31" s="161">
        <f>(AA31+U31)/E31</f>
        <v>0.46220930232558138</v>
      </c>
      <c r="AP31" s="161">
        <f>(AC31+W31)/F31</f>
        <v>0.51420454545454541</v>
      </c>
    </row>
    <row r="32" spans="1:42" ht="15.6" x14ac:dyDescent="0.25">
      <c r="O32" s="171"/>
      <c r="AG32" s="169"/>
      <c r="AH32" s="35"/>
    </row>
    <row r="33" spans="1:34" ht="15.6" x14ac:dyDescent="0.25">
      <c r="AG33" s="169"/>
      <c r="AH33" s="35"/>
    </row>
    <row r="34" spans="1:34" x14ac:dyDescent="0.25">
      <c r="A34" s="199" t="s">
        <v>81</v>
      </c>
      <c r="B34" s="199"/>
      <c r="C34" s="199"/>
      <c r="AG34" s="170"/>
      <c r="AH34" s="35"/>
    </row>
    <row r="35" spans="1:34" x14ac:dyDescent="0.25">
      <c r="AG35" s="170"/>
      <c r="AH35" s="35"/>
    </row>
  </sheetData>
  <mergeCells count="80">
    <mergeCell ref="A1:R1"/>
    <mergeCell ref="A2:A15"/>
    <mergeCell ref="B2:B15"/>
    <mergeCell ref="C2:C15"/>
    <mergeCell ref="D2:F9"/>
    <mergeCell ref="G2:L8"/>
    <mergeCell ref="M2:R8"/>
    <mergeCell ref="G9:H9"/>
    <mergeCell ref="I9:J9"/>
    <mergeCell ref="K9:L9"/>
    <mergeCell ref="I10:I15"/>
    <mergeCell ref="M9:N9"/>
    <mergeCell ref="O9:P9"/>
    <mergeCell ref="Q9:R9"/>
    <mergeCell ref="D10:D15"/>
    <mergeCell ref="E10:E15"/>
    <mergeCell ref="AH2:AJ9"/>
    <mergeCell ref="AK2:AM9"/>
    <mergeCell ref="AN2:AP9"/>
    <mergeCell ref="Y9:Z9"/>
    <mergeCell ref="AA9:AB9"/>
    <mergeCell ref="AC9:AD9"/>
    <mergeCell ref="U9:V9"/>
    <mergeCell ref="W9:X9"/>
    <mergeCell ref="S2:X8"/>
    <mergeCell ref="Y2:AD8"/>
    <mergeCell ref="AE2:AG9"/>
    <mergeCell ref="S9:T9"/>
    <mergeCell ref="M10:M15"/>
    <mergeCell ref="N10:N15"/>
    <mergeCell ref="O10:O15"/>
    <mergeCell ref="A18:A19"/>
    <mergeCell ref="B18:B19"/>
    <mergeCell ref="F10:F15"/>
    <mergeCell ref="G10:G15"/>
    <mergeCell ref="H10:H15"/>
    <mergeCell ref="K10:K15"/>
    <mergeCell ref="L10:L15"/>
    <mergeCell ref="AH10:AH15"/>
    <mergeCell ref="AI10:AI15"/>
    <mergeCell ref="AJ10:AJ15"/>
    <mergeCell ref="AB10:AB15"/>
    <mergeCell ref="AC10:AC15"/>
    <mergeCell ref="AD10:AD15"/>
    <mergeCell ref="AE10:AE15"/>
    <mergeCell ref="AF10:AF15"/>
    <mergeCell ref="AG10:AG15"/>
    <mergeCell ref="V10:V15"/>
    <mergeCell ref="W10:W15"/>
    <mergeCell ref="X10:X15"/>
    <mergeCell ref="Y10:Y15"/>
    <mergeCell ref="Z10:Z15"/>
    <mergeCell ref="AN10:AN15"/>
    <mergeCell ref="AO10:AO15"/>
    <mergeCell ref="AP10:AP15"/>
    <mergeCell ref="A16:A17"/>
    <mergeCell ref="B16:B17"/>
    <mergeCell ref="AK10:AK15"/>
    <mergeCell ref="AL10:AL15"/>
    <mergeCell ref="AM10:AM15"/>
    <mergeCell ref="AA10:AA15"/>
    <mergeCell ref="P10:P15"/>
    <mergeCell ref="Q10:Q15"/>
    <mergeCell ref="R10:R15"/>
    <mergeCell ref="S10:S15"/>
    <mergeCell ref="T10:T15"/>
    <mergeCell ref="U10:U15"/>
    <mergeCell ref="J10:J15"/>
    <mergeCell ref="A34:C34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B31"/>
  </mergeCells>
  <pageMargins left="0.75" right="0.26" top="1" bottom="0.43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93"/>
  <sheetViews>
    <sheetView workbookViewId="0">
      <selection activeCell="E94" sqref="E94"/>
    </sheetView>
  </sheetViews>
  <sheetFormatPr defaultRowHeight="13.2" x14ac:dyDescent="0.25"/>
  <cols>
    <col min="1" max="1" width="15.109375" customWidth="1"/>
    <col min="2" max="2" width="5.33203125" style="118" customWidth="1"/>
    <col min="3" max="3" width="29" style="133" customWidth="1"/>
    <col min="4" max="4" width="23.109375" style="124" customWidth="1"/>
    <col min="5" max="5" width="20.44140625" style="118" customWidth="1"/>
    <col min="6" max="6" width="14" style="144" customWidth="1"/>
  </cols>
  <sheetData>
    <row r="1" spans="1:17" ht="18" x14ac:dyDescent="0.35">
      <c r="A1" s="219" t="s">
        <v>91</v>
      </c>
      <c r="B1" s="219"/>
      <c r="C1" s="219"/>
      <c r="D1" s="219"/>
      <c r="E1" s="219"/>
      <c r="F1" s="219"/>
      <c r="G1" s="219"/>
    </row>
    <row r="3" spans="1:17" ht="27.75" customHeight="1" x14ac:dyDescent="0.3">
      <c r="A3" s="57" t="s">
        <v>10</v>
      </c>
      <c r="B3" s="134" t="s">
        <v>13</v>
      </c>
      <c r="C3" s="129" t="s">
        <v>63</v>
      </c>
      <c r="D3" s="122" t="s">
        <v>0</v>
      </c>
      <c r="E3" s="141" t="s">
        <v>73</v>
      </c>
      <c r="F3" s="143" t="s">
        <v>74</v>
      </c>
    </row>
    <row r="4" spans="1:17" ht="17.25" customHeight="1" x14ac:dyDescent="0.3">
      <c r="A4" s="226" t="s">
        <v>192</v>
      </c>
      <c r="B4" s="135">
        <v>1</v>
      </c>
      <c r="C4" s="111" t="s">
        <v>117</v>
      </c>
      <c r="D4" s="220" t="s">
        <v>39</v>
      </c>
      <c r="E4" s="135">
        <v>39</v>
      </c>
      <c r="F4" s="125">
        <f>E4*100/39</f>
        <v>100</v>
      </c>
    </row>
    <row r="5" spans="1:17" ht="17.25" customHeight="1" x14ac:dyDescent="0.3">
      <c r="A5" s="227"/>
      <c r="B5" s="135">
        <v>2</v>
      </c>
      <c r="C5" s="111" t="s">
        <v>130</v>
      </c>
      <c r="D5" s="221"/>
      <c r="E5" s="135">
        <v>38</v>
      </c>
      <c r="F5" s="125">
        <f t="shared" ref="F5:F25" si="0">E5*100/39</f>
        <v>97.435897435897431</v>
      </c>
    </row>
    <row r="6" spans="1:17" ht="17.25" customHeight="1" x14ac:dyDescent="0.3">
      <c r="A6" s="227"/>
      <c r="B6" s="135">
        <v>3</v>
      </c>
      <c r="C6" s="111" t="s">
        <v>120</v>
      </c>
      <c r="D6" s="221"/>
      <c r="E6" s="135">
        <v>38</v>
      </c>
      <c r="F6" s="125">
        <f t="shared" si="0"/>
        <v>97.435897435897431</v>
      </c>
    </row>
    <row r="7" spans="1:17" ht="17.25" customHeight="1" x14ac:dyDescent="0.3">
      <c r="A7" s="227"/>
      <c r="B7" s="135">
        <v>4</v>
      </c>
      <c r="C7" s="111" t="s">
        <v>121</v>
      </c>
      <c r="D7" s="221"/>
      <c r="E7" s="135">
        <v>38</v>
      </c>
      <c r="F7" s="125">
        <f t="shared" si="0"/>
        <v>97.435897435897431</v>
      </c>
    </row>
    <row r="8" spans="1:17" ht="17.25" customHeight="1" x14ac:dyDescent="0.3">
      <c r="A8" s="227"/>
      <c r="B8" s="135">
        <v>5</v>
      </c>
      <c r="C8" s="111" t="s">
        <v>139</v>
      </c>
      <c r="D8" s="221"/>
      <c r="E8" s="135">
        <v>38</v>
      </c>
      <c r="F8" s="125">
        <f t="shared" si="0"/>
        <v>97.435897435897431</v>
      </c>
    </row>
    <row r="9" spans="1:17" ht="17.25" customHeight="1" x14ac:dyDescent="0.3">
      <c r="A9" s="227"/>
      <c r="B9" s="135">
        <v>6</v>
      </c>
      <c r="C9" s="111" t="s">
        <v>122</v>
      </c>
      <c r="D9" s="221"/>
      <c r="E9" s="135">
        <v>37</v>
      </c>
      <c r="F9" s="125">
        <f t="shared" si="0"/>
        <v>94.871794871794876</v>
      </c>
    </row>
    <row r="10" spans="1:17" ht="17.25" customHeight="1" x14ac:dyDescent="0.3">
      <c r="A10" s="227"/>
      <c r="B10" s="135">
        <v>7</v>
      </c>
      <c r="C10" s="111" t="s">
        <v>119</v>
      </c>
      <c r="D10" s="221"/>
      <c r="E10" s="135">
        <v>37</v>
      </c>
      <c r="F10" s="125">
        <f t="shared" si="0"/>
        <v>94.871794871794876</v>
      </c>
    </row>
    <row r="11" spans="1:17" ht="17.25" customHeight="1" x14ac:dyDescent="0.3">
      <c r="A11" s="227"/>
      <c r="B11" s="135">
        <v>8</v>
      </c>
      <c r="C11" s="111" t="s">
        <v>123</v>
      </c>
      <c r="D11" s="221"/>
      <c r="E11" s="135">
        <v>37</v>
      </c>
      <c r="F11" s="125">
        <f t="shared" si="0"/>
        <v>94.871794871794876</v>
      </c>
    </row>
    <row r="12" spans="1:17" ht="17.25" customHeight="1" x14ac:dyDescent="0.3">
      <c r="A12" s="227"/>
      <c r="B12" s="135">
        <v>9</v>
      </c>
      <c r="C12" s="111" t="s">
        <v>124</v>
      </c>
      <c r="D12" s="221"/>
      <c r="E12" s="135">
        <v>37</v>
      </c>
      <c r="F12" s="125">
        <f t="shared" si="0"/>
        <v>94.871794871794876</v>
      </c>
    </row>
    <row r="13" spans="1:17" ht="17.25" customHeight="1" x14ac:dyDescent="0.3">
      <c r="A13" s="227"/>
      <c r="B13" s="135">
        <v>10</v>
      </c>
      <c r="C13" s="111" t="s">
        <v>126</v>
      </c>
      <c r="D13" s="221"/>
      <c r="E13" s="135">
        <v>37</v>
      </c>
      <c r="F13" s="125">
        <f t="shared" si="0"/>
        <v>94.871794871794876</v>
      </c>
    </row>
    <row r="14" spans="1:17" ht="17.25" customHeight="1" x14ac:dyDescent="0.3">
      <c r="A14" s="227"/>
      <c r="B14" s="135">
        <v>11</v>
      </c>
      <c r="C14" s="111" t="s">
        <v>132</v>
      </c>
      <c r="D14" s="221"/>
      <c r="E14" s="135">
        <v>37</v>
      </c>
      <c r="F14" s="125">
        <f t="shared" si="0"/>
        <v>94.871794871794876</v>
      </c>
      <c r="M14" s="5"/>
      <c r="N14" s="112"/>
      <c r="O14" s="5"/>
      <c r="P14" s="5"/>
      <c r="Q14" s="5"/>
    </row>
    <row r="15" spans="1:17" ht="17.25" customHeight="1" x14ac:dyDescent="0.3">
      <c r="A15" s="227"/>
      <c r="B15" s="135">
        <v>12</v>
      </c>
      <c r="C15" s="111" t="s">
        <v>137</v>
      </c>
      <c r="D15" s="221"/>
      <c r="E15" s="135">
        <v>37</v>
      </c>
      <c r="F15" s="125">
        <f t="shared" si="0"/>
        <v>94.871794871794876</v>
      </c>
    </row>
    <row r="16" spans="1:17" ht="17.25" customHeight="1" x14ac:dyDescent="0.3">
      <c r="A16" s="227"/>
      <c r="B16" s="135">
        <v>13</v>
      </c>
      <c r="C16" s="111" t="s">
        <v>138</v>
      </c>
      <c r="D16" s="221"/>
      <c r="E16" s="135">
        <v>37</v>
      </c>
      <c r="F16" s="125">
        <f t="shared" si="0"/>
        <v>94.871794871794876</v>
      </c>
      <c r="P16">
        <v>36</v>
      </c>
    </row>
    <row r="17" spans="1:16" ht="17.25" customHeight="1" x14ac:dyDescent="0.3">
      <c r="A17" s="227"/>
      <c r="B17" s="135">
        <v>14</v>
      </c>
      <c r="C17" s="111" t="s">
        <v>127</v>
      </c>
      <c r="D17" s="221"/>
      <c r="E17" s="135">
        <v>36</v>
      </c>
      <c r="F17" s="125">
        <f t="shared" si="0"/>
        <v>92.307692307692307</v>
      </c>
      <c r="P17">
        <v>36</v>
      </c>
    </row>
    <row r="18" spans="1:16" ht="17.25" customHeight="1" x14ac:dyDescent="0.3">
      <c r="A18" s="227"/>
      <c r="B18" s="135">
        <v>15</v>
      </c>
      <c r="C18" s="111" t="s">
        <v>125</v>
      </c>
      <c r="D18" s="221"/>
      <c r="E18" s="135">
        <v>36</v>
      </c>
      <c r="F18" s="125">
        <f t="shared" si="0"/>
        <v>92.307692307692307</v>
      </c>
    </row>
    <row r="19" spans="1:16" ht="17.25" customHeight="1" x14ac:dyDescent="0.3">
      <c r="A19" s="227"/>
      <c r="B19" s="135">
        <v>16</v>
      </c>
      <c r="C19" s="111" t="s">
        <v>128</v>
      </c>
      <c r="D19" s="221"/>
      <c r="E19" s="135">
        <v>36</v>
      </c>
      <c r="F19" s="125">
        <f t="shared" si="0"/>
        <v>92.307692307692307</v>
      </c>
    </row>
    <row r="20" spans="1:16" ht="17.25" customHeight="1" x14ac:dyDescent="0.3">
      <c r="A20" s="227"/>
      <c r="B20" s="135">
        <v>17</v>
      </c>
      <c r="C20" s="111" t="s">
        <v>131</v>
      </c>
      <c r="D20" s="221"/>
      <c r="E20" s="135">
        <v>36</v>
      </c>
      <c r="F20" s="125">
        <f t="shared" si="0"/>
        <v>92.307692307692307</v>
      </c>
    </row>
    <row r="21" spans="1:16" ht="17.25" customHeight="1" x14ac:dyDescent="0.3">
      <c r="A21" s="227"/>
      <c r="B21" s="135">
        <v>18</v>
      </c>
      <c r="C21" s="111" t="s">
        <v>129</v>
      </c>
      <c r="D21" s="221"/>
      <c r="E21" s="135">
        <v>36</v>
      </c>
      <c r="F21" s="125">
        <f t="shared" si="0"/>
        <v>92.307692307692307</v>
      </c>
    </row>
    <row r="22" spans="1:16" ht="17.25" customHeight="1" x14ac:dyDescent="0.3">
      <c r="A22" s="227"/>
      <c r="B22" s="135">
        <v>19</v>
      </c>
      <c r="C22" s="111" t="s">
        <v>133</v>
      </c>
      <c r="D22" s="221"/>
      <c r="E22" s="135">
        <v>36</v>
      </c>
      <c r="F22" s="125">
        <f t="shared" si="0"/>
        <v>92.307692307692307</v>
      </c>
    </row>
    <row r="23" spans="1:16" ht="17.25" customHeight="1" x14ac:dyDescent="0.3">
      <c r="A23" s="227"/>
      <c r="B23" s="135">
        <v>20</v>
      </c>
      <c r="C23" s="111" t="s">
        <v>134</v>
      </c>
      <c r="D23" s="221"/>
      <c r="E23" s="135">
        <v>36</v>
      </c>
      <c r="F23" s="125">
        <f t="shared" si="0"/>
        <v>92.307692307692307</v>
      </c>
    </row>
    <row r="24" spans="1:16" ht="17.25" customHeight="1" x14ac:dyDescent="0.3">
      <c r="A24" s="227"/>
      <c r="B24" s="135">
        <v>21</v>
      </c>
      <c r="C24" s="111" t="s">
        <v>135</v>
      </c>
      <c r="D24" s="221"/>
      <c r="E24" s="135">
        <v>36</v>
      </c>
      <c r="F24" s="125">
        <f t="shared" si="0"/>
        <v>92.307692307692307</v>
      </c>
    </row>
    <row r="25" spans="1:16" ht="17.25" customHeight="1" x14ac:dyDescent="0.3">
      <c r="A25" s="227"/>
      <c r="B25" s="135">
        <v>22</v>
      </c>
      <c r="C25" s="111" t="s">
        <v>136</v>
      </c>
      <c r="D25" s="222"/>
      <c r="E25" s="135">
        <v>36</v>
      </c>
      <c r="F25" s="125">
        <f t="shared" si="0"/>
        <v>92.307692307692307</v>
      </c>
    </row>
    <row r="26" spans="1:16" ht="15.6" x14ac:dyDescent="0.3">
      <c r="A26" s="227"/>
      <c r="B26" s="135">
        <v>23</v>
      </c>
      <c r="C26" s="145" t="s">
        <v>116</v>
      </c>
      <c r="D26" s="223" t="s">
        <v>105</v>
      </c>
      <c r="E26" s="135">
        <v>39</v>
      </c>
      <c r="F26" s="125">
        <f t="shared" ref="F26:F66" si="1">E26*100/39</f>
        <v>100</v>
      </c>
      <c r="H26" s="35"/>
      <c r="I26" s="35"/>
    </row>
    <row r="27" spans="1:16" ht="15.6" x14ac:dyDescent="0.3">
      <c r="A27" s="227"/>
      <c r="B27" s="135">
        <v>24</v>
      </c>
      <c r="C27" s="145" t="s">
        <v>145</v>
      </c>
      <c r="D27" s="224"/>
      <c r="E27" s="135">
        <v>38</v>
      </c>
      <c r="F27" s="125">
        <f t="shared" si="1"/>
        <v>97.435897435897431</v>
      </c>
      <c r="H27" s="35"/>
      <c r="I27" s="35"/>
    </row>
    <row r="28" spans="1:16" ht="15.6" x14ac:dyDescent="0.3">
      <c r="A28" s="227"/>
      <c r="B28" s="135">
        <v>25</v>
      </c>
      <c r="C28" s="145" t="s">
        <v>115</v>
      </c>
      <c r="D28" s="224"/>
      <c r="E28" s="135">
        <v>38</v>
      </c>
      <c r="F28" s="125">
        <f t="shared" si="1"/>
        <v>97.435897435897431</v>
      </c>
      <c r="H28" s="35"/>
      <c r="I28" s="35"/>
    </row>
    <row r="29" spans="1:16" ht="15.6" x14ac:dyDescent="0.3">
      <c r="A29" s="227"/>
      <c r="B29" s="135">
        <v>26</v>
      </c>
      <c r="C29" s="145" t="s">
        <v>146</v>
      </c>
      <c r="D29" s="224"/>
      <c r="E29" s="135">
        <v>37</v>
      </c>
      <c r="F29" s="125">
        <f t="shared" si="1"/>
        <v>94.871794871794876</v>
      </c>
      <c r="H29" s="35"/>
      <c r="I29" s="35"/>
    </row>
    <row r="30" spans="1:16" ht="15.6" x14ac:dyDescent="0.3">
      <c r="A30" s="227"/>
      <c r="B30" s="135">
        <v>27</v>
      </c>
      <c r="C30" s="145" t="s">
        <v>147</v>
      </c>
      <c r="D30" s="224"/>
      <c r="E30" s="135">
        <v>37</v>
      </c>
      <c r="F30" s="125">
        <f t="shared" si="1"/>
        <v>94.871794871794876</v>
      </c>
      <c r="H30" s="35"/>
      <c r="I30" s="35"/>
    </row>
    <row r="31" spans="1:16" ht="15.6" x14ac:dyDescent="0.3">
      <c r="A31" s="227"/>
      <c r="B31" s="135">
        <v>28</v>
      </c>
      <c r="C31" s="145" t="s">
        <v>148</v>
      </c>
      <c r="D31" s="224"/>
      <c r="E31" s="135">
        <v>37</v>
      </c>
      <c r="F31" s="125">
        <f t="shared" si="1"/>
        <v>94.871794871794876</v>
      </c>
      <c r="H31" s="35"/>
      <c r="I31" s="35"/>
    </row>
    <row r="32" spans="1:16" ht="15.6" x14ac:dyDescent="0.3">
      <c r="A32" s="227"/>
      <c r="B32" s="135">
        <v>29</v>
      </c>
      <c r="C32" s="145" t="s">
        <v>149</v>
      </c>
      <c r="D32" s="224"/>
      <c r="E32" s="135">
        <v>37</v>
      </c>
      <c r="F32" s="125">
        <f t="shared" si="1"/>
        <v>94.871794871794876</v>
      </c>
      <c r="H32" s="35"/>
      <c r="I32" s="35"/>
    </row>
    <row r="33" spans="1:9" ht="15.6" x14ac:dyDescent="0.3">
      <c r="A33" s="227"/>
      <c r="B33" s="135">
        <v>30</v>
      </c>
      <c r="C33" s="145" t="s">
        <v>118</v>
      </c>
      <c r="D33" s="224"/>
      <c r="E33" s="135">
        <v>36</v>
      </c>
      <c r="F33" s="125">
        <f t="shared" si="1"/>
        <v>92.307692307692307</v>
      </c>
      <c r="H33" s="35"/>
      <c r="I33" s="35"/>
    </row>
    <row r="34" spans="1:9" ht="15.6" x14ac:dyDescent="0.3">
      <c r="A34" s="227"/>
      <c r="B34" s="135">
        <v>31</v>
      </c>
      <c r="C34" s="145" t="s">
        <v>144</v>
      </c>
      <c r="D34" s="224"/>
      <c r="E34" s="135">
        <v>36</v>
      </c>
      <c r="F34" s="125">
        <f t="shared" si="1"/>
        <v>92.307692307692307</v>
      </c>
      <c r="H34" s="35"/>
      <c r="I34" s="35"/>
    </row>
    <row r="35" spans="1:9" ht="15.6" x14ac:dyDescent="0.3">
      <c r="A35" s="227"/>
      <c r="B35" s="135">
        <v>32</v>
      </c>
      <c r="C35" s="145" t="s">
        <v>150</v>
      </c>
      <c r="D35" s="224"/>
      <c r="E35" s="135">
        <v>36</v>
      </c>
      <c r="F35" s="125">
        <f t="shared" si="1"/>
        <v>92.307692307692307</v>
      </c>
      <c r="H35" s="35"/>
      <c r="I35" s="35"/>
    </row>
    <row r="36" spans="1:9" ht="15.6" x14ac:dyDescent="0.3">
      <c r="A36" s="227"/>
      <c r="B36" s="135">
        <v>33</v>
      </c>
      <c r="C36" s="145" t="s">
        <v>151</v>
      </c>
      <c r="D36" s="224"/>
      <c r="E36" s="135">
        <v>36</v>
      </c>
      <c r="F36" s="125">
        <f t="shared" si="1"/>
        <v>92.307692307692307</v>
      </c>
      <c r="H36" s="35"/>
      <c r="I36" s="35"/>
    </row>
    <row r="37" spans="1:9" ht="15.6" x14ac:dyDescent="0.3">
      <c r="A37" s="227"/>
      <c r="B37" s="135">
        <v>34</v>
      </c>
      <c r="C37" s="145" t="s">
        <v>152</v>
      </c>
      <c r="D37" s="224"/>
      <c r="E37" s="135">
        <v>36</v>
      </c>
      <c r="F37" s="125">
        <f t="shared" si="1"/>
        <v>92.307692307692307</v>
      </c>
      <c r="H37" s="35"/>
      <c r="I37" s="35"/>
    </row>
    <row r="38" spans="1:9" ht="15.6" x14ac:dyDescent="0.3">
      <c r="A38" s="227"/>
      <c r="B38" s="135">
        <v>35</v>
      </c>
      <c r="C38" s="145" t="s">
        <v>153</v>
      </c>
      <c r="D38" s="224"/>
      <c r="E38" s="135">
        <v>36</v>
      </c>
      <c r="F38" s="125">
        <f t="shared" si="1"/>
        <v>92.307692307692307</v>
      </c>
      <c r="H38" s="35"/>
      <c r="I38" s="35"/>
    </row>
    <row r="39" spans="1:9" ht="15.6" x14ac:dyDescent="0.3">
      <c r="A39" s="227"/>
      <c r="B39" s="135">
        <v>36</v>
      </c>
      <c r="C39" s="145" t="s">
        <v>154</v>
      </c>
      <c r="D39" s="224"/>
      <c r="E39" s="135">
        <v>36</v>
      </c>
      <c r="F39" s="125">
        <f t="shared" si="1"/>
        <v>92.307692307692307</v>
      </c>
      <c r="H39" s="35"/>
      <c r="I39" s="35"/>
    </row>
    <row r="40" spans="1:9" ht="15.6" x14ac:dyDescent="0.3">
      <c r="A40" s="227"/>
      <c r="B40" s="135">
        <v>37</v>
      </c>
      <c r="C40" s="145" t="s">
        <v>155</v>
      </c>
      <c r="D40" s="224"/>
      <c r="E40" s="135">
        <v>36</v>
      </c>
      <c r="F40" s="125">
        <f t="shared" si="1"/>
        <v>92.307692307692307</v>
      </c>
      <c r="H40" s="35"/>
      <c r="I40" s="35"/>
    </row>
    <row r="41" spans="1:9" ht="15.6" x14ac:dyDescent="0.3">
      <c r="A41" s="227"/>
      <c r="B41" s="135">
        <v>38</v>
      </c>
      <c r="C41" s="145" t="s">
        <v>156</v>
      </c>
      <c r="D41" s="224"/>
      <c r="E41" s="135">
        <v>36</v>
      </c>
      <c r="F41" s="125">
        <f t="shared" si="1"/>
        <v>92.307692307692307</v>
      </c>
      <c r="H41" s="35"/>
      <c r="I41" s="35"/>
    </row>
    <row r="42" spans="1:9" ht="15.6" x14ac:dyDescent="0.3">
      <c r="A42" s="227"/>
      <c r="B42" s="135">
        <v>39</v>
      </c>
      <c r="C42" s="145" t="s">
        <v>157</v>
      </c>
      <c r="D42" s="225"/>
      <c r="E42" s="135">
        <v>36</v>
      </c>
      <c r="F42" s="125">
        <f t="shared" si="1"/>
        <v>92.307692307692307</v>
      </c>
      <c r="H42" s="35"/>
      <c r="I42" s="35"/>
    </row>
    <row r="43" spans="1:9" ht="15.6" x14ac:dyDescent="0.3">
      <c r="A43" s="227"/>
      <c r="B43" s="135">
        <v>40</v>
      </c>
      <c r="C43" s="145" t="s">
        <v>140</v>
      </c>
      <c r="D43" s="223" t="s">
        <v>143</v>
      </c>
      <c r="E43" s="135">
        <v>37</v>
      </c>
      <c r="F43" s="125">
        <f t="shared" si="1"/>
        <v>94.871794871794876</v>
      </c>
      <c r="H43" s="35"/>
      <c r="I43" s="35"/>
    </row>
    <row r="44" spans="1:9" ht="15.6" x14ac:dyDescent="0.3">
      <c r="A44" s="227"/>
      <c r="B44" s="135">
        <v>41</v>
      </c>
      <c r="C44" s="145" t="s">
        <v>142</v>
      </c>
      <c r="D44" s="224"/>
      <c r="E44" s="135">
        <v>36</v>
      </c>
      <c r="F44" s="125">
        <f t="shared" si="1"/>
        <v>92.307692307692307</v>
      </c>
      <c r="H44" s="35"/>
      <c r="I44" s="35"/>
    </row>
    <row r="45" spans="1:9" ht="15.6" x14ac:dyDescent="0.3">
      <c r="A45" s="227"/>
      <c r="B45" s="135">
        <v>42</v>
      </c>
      <c r="C45" s="145" t="s">
        <v>141</v>
      </c>
      <c r="D45" s="225"/>
      <c r="E45" s="135">
        <v>36</v>
      </c>
      <c r="F45" s="125">
        <f t="shared" si="1"/>
        <v>92.307692307692307</v>
      </c>
      <c r="H45" s="35"/>
      <c r="I45" s="35"/>
    </row>
    <row r="46" spans="1:9" ht="15.6" x14ac:dyDescent="0.3">
      <c r="A46" s="227"/>
      <c r="B46" s="135">
        <v>43</v>
      </c>
      <c r="C46" s="145" t="s">
        <v>158</v>
      </c>
      <c r="D46" s="223" t="s">
        <v>159</v>
      </c>
      <c r="E46" s="135">
        <v>39</v>
      </c>
      <c r="F46" s="125">
        <f t="shared" si="1"/>
        <v>100</v>
      </c>
      <c r="H46" s="35"/>
      <c r="I46" s="35"/>
    </row>
    <row r="47" spans="1:9" ht="15.6" x14ac:dyDescent="0.3">
      <c r="A47" s="227"/>
      <c r="B47" s="135">
        <v>44</v>
      </c>
      <c r="C47" s="145" t="s">
        <v>160</v>
      </c>
      <c r="D47" s="224"/>
      <c r="E47" s="135">
        <v>38</v>
      </c>
      <c r="F47" s="125">
        <f t="shared" si="1"/>
        <v>97.435897435897431</v>
      </c>
      <c r="H47" s="35"/>
      <c r="I47" s="35"/>
    </row>
    <row r="48" spans="1:9" ht="15.6" x14ac:dyDescent="0.3">
      <c r="A48" s="227"/>
      <c r="B48" s="135">
        <v>45</v>
      </c>
      <c r="C48" s="145" t="s">
        <v>161</v>
      </c>
      <c r="D48" s="224"/>
      <c r="E48" s="135">
        <v>38</v>
      </c>
      <c r="F48" s="125">
        <f t="shared" si="1"/>
        <v>97.435897435897431</v>
      </c>
      <c r="H48" s="35"/>
      <c r="I48" s="35"/>
    </row>
    <row r="49" spans="1:9" ht="15.6" x14ac:dyDescent="0.3">
      <c r="A49" s="227"/>
      <c r="B49" s="135">
        <v>46</v>
      </c>
      <c r="C49" s="145" t="s">
        <v>162</v>
      </c>
      <c r="D49" s="224"/>
      <c r="E49" s="135">
        <v>38</v>
      </c>
      <c r="F49" s="125">
        <f t="shared" si="1"/>
        <v>97.435897435897431</v>
      </c>
      <c r="H49" s="35"/>
      <c r="I49" s="35"/>
    </row>
    <row r="50" spans="1:9" ht="15.6" x14ac:dyDescent="0.3">
      <c r="A50" s="227"/>
      <c r="B50" s="135">
        <v>47</v>
      </c>
      <c r="C50" s="145" t="s">
        <v>163</v>
      </c>
      <c r="D50" s="224"/>
      <c r="E50" s="135">
        <v>38</v>
      </c>
      <c r="F50" s="125">
        <f t="shared" si="1"/>
        <v>97.435897435897431</v>
      </c>
      <c r="H50" s="35"/>
      <c r="I50" s="35"/>
    </row>
    <row r="51" spans="1:9" ht="15.6" x14ac:dyDescent="0.3">
      <c r="A51" s="227"/>
      <c r="B51" s="135">
        <v>48</v>
      </c>
      <c r="C51" s="145" t="s">
        <v>164</v>
      </c>
      <c r="D51" s="224"/>
      <c r="E51" s="135">
        <v>38</v>
      </c>
      <c r="F51" s="125">
        <f t="shared" si="1"/>
        <v>97.435897435897431</v>
      </c>
      <c r="H51" s="35"/>
      <c r="I51" s="35"/>
    </row>
    <row r="52" spans="1:9" ht="15.6" x14ac:dyDescent="0.3">
      <c r="A52" s="227"/>
      <c r="B52" s="135">
        <v>49</v>
      </c>
      <c r="C52" s="145" t="s">
        <v>165</v>
      </c>
      <c r="D52" s="224"/>
      <c r="E52" s="135">
        <v>37</v>
      </c>
      <c r="F52" s="125">
        <f t="shared" si="1"/>
        <v>94.871794871794876</v>
      </c>
      <c r="H52" s="35"/>
      <c r="I52" s="35"/>
    </row>
    <row r="53" spans="1:9" ht="15.6" x14ac:dyDescent="0.3">
      <c r="A53" s="227"/>
      <c r="B53" s="135">
        <v>50</v>
      </c>
      <c r="C53" s="145" t="s">
        <v>166</v>
      </c>
      <c r="D53" s="224"/>
      <c r="E53" s="135">
        <v>37</v>
      </c>
      <c r="F53" s="125">
        <f t="shared" si="1"/>
        <v>94.871794871794876</v>
      </c>
      <c r="H53" s="35"/>
      <c r="I53" s="35"/>
    </row>
    <row r="54" spans="1:9" ht="15.6" x14ac:dyDescent="0.3">
      <c r="A54" s="227"/>
      <c r="B54" s="135">
        <v>51</v>
      </c>
      <c r="C54" s="145" t="s">
        <v>167</v>
      </c>
      <c r="D54" s="224"/>
      <c r="E54" s="135">
        <v>37</v>
      </c>
      <c r="F54" s="125">
        <f t="shared" si="1"/>
        <v>94.871794871794876</v>
      </c>
      <c r="H54" s="35"/>
      <c r="I54" s="35"/>
    </row>
    <row r="55" spans="1:9" ht="15.6" x14ac:dyDescent="0.3">
      <c r="A55" s="227"/>
      <c r="B55" s="135">
        <v>52</v>
      </c>
      <c r="C55" s="145" t="s">
        <v>168</v>
      </c>
      <c r="D55" s="224"/>
      <c r="E55" s="135">
        <v>37</v>
      </c>
      <c r="F55" s="125">
        <f t="shared" si="1"/>
        <v>94.871794871794876</v>
      </c>
      <c r="H55" s="35"/>
      <c r="I55" s="35"/>
    </row>
    <row r="56" spans="1:9" ht="15.6" x14ac:dyDescent="0.3">
      <c r="A56" s="227"/>
      <c r="B56" s="135">
        <v>53</v>
      </c>
      <c r="C56" s="145" t="s">
        <v>169</v>
      </c>
      <c r="D56" s="224"/>
      <c r="E56" s="135">
        <v>37</v>
      </c>
      <c r="F56" s="125">
        <f t="shared" si="1"/>
        <v>94.871794871794876</v>
      </c>
      <c r="H56" s="35"/>
      <c r="I56" s="35"/>
    </row>
    <row r="57" spans="1:9" ht="15.6" x14ac:dyDescent="0.3">
      <c r="A57" s="227"/>
      <c r="B57" s="135">
        <v>54</v>
      </c>
      <c r="C57" s="145" t="s">
        <v>170</v>
      </c>
      <c r="D57" s="224"/>
      <c r="E57" s="135">
        <v>37</v>
      </c>
      <c r="F57" s="125">
        <f t="shared" si="1"/>
        <v>94.871794871794876</v>
      </c>
      <c r="H57" s="35"/>
      <c r="I57" s="35"/>
    </row>
    <row r="58" spans="1:9" ht="15.6" x14ac:dyDescent="0.3">
      <c r="A58" s="227"/>
      <c r="B58" s="135">
        <v>55</v>
      </c>
      <c r="C58" s="145" t="s">
        <v>171</v>
      </c>
      <c r="D58" s="224"/>
      <c r="E58" s="135">
        <v>36</v>
      </c>
      <c r="F58" s="125">
        <f t="shared" si="1"/>
        <v>92.307692307692307</v>
      </c>
      <c r="H58" s="35"/>
      <c r="I58" s="35"/>
    </row>
    <row r="59" spans="1:9" ht="15.6" x14ac:dyDescent="0.3">
      <c r="A59" s="227"/>
      <c r="B59" s="135">
        <v>56</v>
      </c>
      <c r="C59" s="145" t="s">
        <v>172</v>
      </c>
      <c r="D59" s="224"/>
      <c r="E59" s="135">
        <v>36</v>
      </c>
      <c r="F59" s="125">
        <f t="shared" si="1"/>
        <v>92.307692307692307</v>
      </c>
      <c r="H59" s="35"/>
      <c r="I59" s="35"/>
    </row>
    <row r="60" spans="1:9" ht="15.6" x14ac:dyDescent="0.3">
      <c r="A60" s="227"/>
      <c r="B60" s="135">
        <v>57</v>
      </c>
      <c r="C60" s="145" t="s">
        <v>173</v>
      </c>
      <c r="D60" s="224"/>
      <c r="E60" s="135">
        <v>36</v>
      </c>
      <c r="F60" s="125">
        <f t="shared" si="1"/>
        <v>92.307692307692307</v>
      </c>
      <c r="H60" s="35"/>
      <c r="I60" s="35"/>
    </row>
    <row r="61" spans="1:9" ht="15.6" x14ac:dyDescent="0.3">
      <c r="A61" s="227"/>
      <c r="B61" s="135">
        <v>58</v>
      </c>
      <c r="C61" s="145" t="s">
        <v>174</v>
      </c>
      <c r="D61" s="224"/>
      <c r="E61" s="135">
        <v>36</v>
      </c>
      <c r="F61" s="125">
        <f t="shared" si="1"/>
        <v>92.307692307692307</v>
      </c>
      <c r="H61" s="35"/>
      <c r="I61" s="35"/>
    </row>
    <row r="62" spans="1:9" ht="15.6" x14ac:dyDescent="0.3">
      <c r="A62" s="227"/>
      <c r="B62" s="135">
        <v>59</v>
      </c>
      <c r="C62" s="145" t="s">
        <v>175</v>
      </c>
      <c r="D62" s="224"/>
      <c r="E62" s="135">
        <v>36</v>
      </c>
      <c r="F62" s="125">
        <f t="shared" si="1"/>
        <v>92.307692307692307</v>
      </c>
      <c r="H62" s="35"/>
      <c r="I62" s="35"/>
    </row>
    <row r="63" spans="1:9" ht="15.6" x14ac:dyDescent="0.3">
      <c r="A63" s="227"/>
      <c r="B63" s="135">
        <v>60</v>
      </c>
      <c r="C63" s="145" t="s">
        <v>176</v>
      </c>
      <c r="D63" s="225"/>
      <c r="E63" s="135">
        <v>36</v>
      </c>
      <c r="F63" s="125">
        <f t="shared" si="1"/>
        <v>92.307692307692307</v>
      </c>
      <c r="H63" s="35"/>
      <c r="I63" s="35"/>
    </row>
    <row r="64" spans="1:9" ht="15.6" x14ac:dyDescent="0.3">
      <c r="A64" s="227"/>
      <c r="B64" s="135">
        <v>61</v>
      </c>
      <c r="C64" s="145" t="s">
        <v>177</v>
      </c>
      <c r="D64" s="135" t="s">
        <v>178</v>
      </c>
      <c r="E64" s="135">
        <v>37</v>
      </c>
      <c r="F64" s="125">
        <f t="shared" si="1"/>
        <v>94.871794871794876</v>
      </c>
      <c r="H64" s="35"/>
      <c r="I64" s="35"/>
    </row>
    <row r="65" spans="1:9" ht="15.6" x14ac:dyDescent="0.3">
      <c r="A65" s="227"/>
      <c r="B65" s="135">
        <v>62</v>
      </c>
      <c r="C65" s="145" t="s">
        <v>179</v>
      </c>
      <c r="D65" s="135" t="s">
        <v>180</v>
      </c>
      <c r="E65" s="135">
        <v>36</v>
      </c>
      <c r="F65" s="125">
        <f t="shared" si="1"/>
        <v>92.307692307692307</v>
      </c>
      <c r="H65" s="35"/>
      <c r="I65" s="35"/>
    </row>
    <row r="66" spans="1:9" ht="15.6" x14ac:dyDescent="0.3">
      <c r="A66" s="228"/>
      <c r="B66" s="135">
        <v>63</v>
      </c>
      <c r="C66" s="145" t="s">
        <v>181</v>
      </c>
      <c r="D66" s="135" t="s">
        <v>182</v>
      </c>
      <c r="E66" s="135">
        <v>37</v>
      </c>
      <c r="F66" s="125">
        <f t="shared" si="1"/>
        <v>94.871794871794876</v>
      </c>
      <c r="H66" s="35"/>
      <c r="I66" s="35"/>
    </row>
    <row r="67" spans="1:9" ht="15.6" x14ac:dyDescent="0.3">
      <c r="A67" s="121" t="s">
        <v>106</v>
      </c>
      <c r="B67" s="135">
        <v>64</v>
      </c>
      <c r="C67" s="130" t="s">
        <v>140</v>
      </c>
      <c r="D67" s="120" t="s">
        <v>143</v>
      </c>
      <c r="E67" s="136">
        <v>29</v>
      </c>
      <c r="F67" s="126">
        <f>E67*100/32</f>
        <v>90.625</v>
      </c>
      <c r="H67" s="35"/>
      <c r="I67" s="35"/>
    </row>
    <row r="68" spans="1:9" ht="12.75" customHeight="1" x14ac:dyDescent="0.3">
      <c r="A68" s="213" t="s">
        <v>191</v>
      </c>
      <c r="B68" s="123">
        <v>65</v>
      </c>
      <c r="C68" s="131" t="s">
        <v>184</v>
      </c>
      <c r="D68" s="214" t="s">
        <v>183</v>
      </c>
      <c r="E68" s="140">
        <v>32</v>
      </c>
      <c r="F68" s="128">
        <f>E68*100/34</f>
        <v>94.117647058823536</v>
      </c>
      <c r="H68" s="35"/>
      <c r="I68" s="35"/>
    </row>
    <row r="69" spans="1:9" ht="12.75" customHeight="1" x14ac:dyDescent="0.3">
      <c r="A69" s="213"/>
      <c r="B69" s="123">
        <v>66</v>
      </c>
      <c r="C69" s="131" t="s">
        <v>185</v>
      </c>
      <c r="D69" s="215"/>
      <c r="E69" s="140">
        <v>32</v>
      </c>
      <c r="F69" s="128">
        <f t="shared" ref="F69:F78" si="2">E69*100/34</f>
        <v>94.117647058823536</v>
      </c>
      <c r="H69" s="35"/>
      <c r="I69" s="35"/>
    </row>
    <row r="70" spans="1:9" ht="12.75" customHeight="1" x14ac:dyDescent="0.3">
      <c r="A70" s="213"/>
      <c r="B70" s="123">
        <v>67</v>
      </c>
      <c r="C70" s="131" t="s">
        <v>186</v>
      </c>
      <c r="D70" s="215"/>
      <c r="E70" s="140">
        <v>32</v>
      </c>
      <c r="F70" s="128">
        <f t="shared" si="2"/>
        <v>94.117647058823536</v>
      </c>
      <c r="H70" s="35"/>
      <c r="I70" s="35"/>
    </row>
    <row r="71" spans="1:9" ht="15.6" x14ac:dyDescent="0.3">
      <c r="A71" s="213"/>
      <c r="B71" s="123">
        <v>68</v>
      </c>
      <c r="C71" s="131" t="s">
        <v>149</v>
      </c>
      <c r="D71" s="216"/>
      <c r="E71" s="140">
        <v>32</v>
      </c>
      <c r="F71" s="128">
        <f t="shared" si="2"/>
        <v>94.117647058823536</v>
      </c>
      <c r="H71" s="35"/>
      <c r="I71" s="35"/>
    </row>
    <row r="72" spans="1:9" ht="15.6" x14ac:dyDescent="0.3">
      <c r="A72" s="213"/>
      <c r="B72" s="123">
        <v>69</v>
      </c>
      <c r="C72" s="131" t="s">
        <v>140</v>
      </c>
      <c r="D72" s="123" t="s">
        <v>143</v>
      </c>
      <c r="E72" s="140">
        <v>31</v>
      </c>
      <c r="F72" s="128">
        <f t="shared" si="2"/>
        <v>91.17647058823529</v>
      </c>
      <c r="H72" s="35"/>
      <c r="I72" s="35"/>
    </row>
    <row r="73" spans="1:9" ht="15.6" x14ac:dyDescent="0.3">
      <c r="A73" s="213"/>
      <c r="B73" s="123">
        <v>70</v>
      </c>
      <c r="C73" s="131" t="s">
        <v>163</v>
      </c>
      <c r="D73" s="123" t="s">
        <v>159</v>
      </c>
      <c r="E73" s="140">
        <v>32</v>
      </c>
      <c r="F73" s="128">
        <f t="shared" si="2"/>
        <v>94.117647058823536</v>
      </c>
      <c r="H73" s="35"/>
      <c r="I73" s="35"/>
    </row>
    <row r="74" spans="1:9" ht="15.6" x14ac:dyDescent="0.3">
      <c r="A74" s="213"/>
      <c r="B74" s="123">
        <v>71</v>
      </c>
      <c r="C74" s="131" t="s">
        <v>138</v>
      </c>
      <c r="D74" s="214" t="s">
        <v>39</v>
      </c>
      <c r="E74" s="140">
        <v>34</v>
      </c>
      <c r="F74" s="128">
        <f t="shared" si="2"/>
        <v>100</v>
      </c>
      <c r="H74" s="35"/>
      <c r="I74" s="35"/>
    </row>
    <row r="75" spans="1:9" ht="15.6" x14ac:dyDescent="0.3">
      <c r="A75" s="213"/>
      <c r="B75" s="123">
        <v>72</v>
      </c>
      <c r="C75" s="131" t="s">
        <v>187</v>
      </c>
      <c r="D75" s="215"/>
      <c r="E75" s="140">
        <v>33</v>
      </c>
      <c r="F75" s="128">
        <f t="shared" si="2"/>
        <v>97.058823529411768</v>
      </c>
      <c r="H75" s="35"/>
      <c r="I75" s="35"/>
    </row>
    <row r="76" spans="1:9" ht="15.6" x14ac:dyDescent="0.3">
      <c r="A76" s="213"/>
      <c r="B76" s="123">
        <v>73</v>
      </c>
      <c r="C76" s="131" t="s">
        <v>129</v>
      </c>
      <c r="D76" s="215"/>
      <c r="E76" s="140">
        <v>33</v>
      </c>
      <c r="F76" s="128">
        <f t="shared" si="2"/>
        <v>97.058823529411768</v>
      </c>
      <c r="H76" s="35"/>
      <c r="I76" s="35"/>
    </row>
    <row r="77" spans="1:9" ht="15.6" x14ac:dyDescent="0.3">
      <c r="A77" s="213"/>
      <c r="B77" s="123">
        <v>74</v>
      </c>
      <c r="C77" s="131" t="s">
        <v>188</v>
      </c>
      <c r="D77" s="215"/>
      <c r="E77" s="140">
        <v>31</v>
      </c>
      <c r="F77" s="128">
        <f t="shared" si="2"/>
        <v>91.17647058823529</v>
      </c>
      <c r="H77" s="35"/>
      <c r="I77" s="35"/>
    </row>
    <row r="78" spans="1:9" ht="15.6" x14ac:dyDescent="0.3">
      <c r="A78" s="213"/>
      <c r="B78" s="123">
        <v>75</v>
      </c>
      <c r="C78" s="131" t="s">
        <v>189</v>
      </c>
      <c r="D78" s="216"/>
      <c r="E78" s="140">
        <v>31</v>
      </c>
      <c r="F78" s="128">
        <f t="shared" si="2"/>
        <v>91.17647058823529</v>
      </c>
      <c r="H78" s="35"/>
      <c r="I78" s="35"/>
    </row>
    <row r="79" spans="1:9" ht="15.6" x14ac:dyDescent="0.3">
      <c r="A79" s="229" t="s">
        <v>190</v>
      </c>
      <c r="B79" s="132">
        <v>76</v>
      </c>
      <c r="C79" s="132" t="s">
        <v>193</v>
      </c>
      <c r="D79" s="139" t="s">
        <v>39</v>
      </c>
      <c r="E79" s="139">
        <v>21</v>
      </c>
      <c r="F79" s="148">
        <f>E79*100/22</f>
        <v>95.454545454545453</v>
      </c>
      <c r="H79" s="35"/>
      <c r="I79" s="35"/>
    </row>
    <row r="80" spans="1:9" ht="15.6" x14ac:dyDescent="0.3">
      <c r="A80" s="230"/>
      <c r="B80" s="132">
        <v>77</v>
      </c>
      <c r="C80" s="132" t="s">
        <v>115</v>
      </c>
      <c r="D80" s="139" t="s">
        <v>183</v>
      </c>
      <c r="E80" s="139">
        <v>20</v>
      </c>
      <c r="F80" s="148">
        <f t="shared" ref="F80:F84" si="3">E80*100/22</f>
        <v>90.909090909090907</v>
      </c>
      <c r="H80" s="35"/>
      <c r="I80" s="35"/>
    </row>
    <row r="81" spans="1:9" ht="15.6" x14ac:dyDescent="0.3">
      <c r="A81" s="230"/>
      <c r="B81" s="132">
        <v>78</v>
      </c>
      <c r="C81" s="132" t="s">
        <v>195</v>
      </c>
      <c r="D81" s="229" t="s">
        <v>159</v>
      </c>
      <c r="E81" s="139">
        <v>21</v>
      </c>
      <c r="F81" s="148">
        <f t="shared" si="3"/>
        <v>95.454545454545453</v>
      </c>
      <c r="H81" s="35"/>
      <c r="I81" s="35"/>
    </row>
    <row r="82" spans="1:9" ht="15.6" x14ac:dyDescent="0.3">
      <c r="A82" s="230"/>
      <c r="B82" s="132">
        <v>79</v>
      </c>
      <c r="C82" s="132" t="s">
        <v>194</v>
      </c>
      <c r="D82" s="230"/>
      <c r="E82" s="139">
        <v>20</v>
      </c>
      <c r="F82" s="148">
        <f t="shared" si="3"/>
        <v>90.909090909090907</v>
      </c>
      <c r="H82" s="35"/>
      <c r="I82" s="35"/>
    </row>
    <row r="83" spans="1:9" ht="15.6" x14ac:dyDescent="0.3">
      <c r="A83" s="230"/>
      <c r="B83" s="132">
        <v>80</v>
      </c>
      <c r="C83" s="132" t="s">
        <v>167</v>
      </c>
      <c r="D83" s="230"/>
      <c r="E83" s="139">
        <v>20</v>
      </c>
      <c r="F83" s="148">
        <f t="shared" si="3"/>
        <v>90.909090909090907</v>
      </c>
      <c r="H83" s="35"/>
      <c r="I83" s="35"/>
    </row>
    <row r="84" spans="1:9" ht="15.6" x14ac:dyDescent="0.3">
      <c r="A84" s="230"/>
      <c r="B84" s="132">
        <v>81</v>
      </c>
      <c r="C84" s="132" t="s">
        <v>196</v>
      </c>
      <c r="D84" s="231"/>
      <c r="E84" s="139">
        <v>20</v>
      </c>
      <c r="F84" s="148">
        <f t="shared" si="3"/>
        <v>90.909090909090907</v>
      </c>
    </row>
    <row r="85" spans="1:9" ht="15.6" x14ac:dyDescent="0.3">
      <c r="A85" s="217" t="s">
        <v>107</v>
      </c>
      <c r="B85" s="138">
        <v>82</v>
      </c>
      <c r="C85" s="138" t="s">
        <v>198</v>
      </c>
      <c r="D85" s="142" t="s">
        <v>39</v>
      </c>
      <c r="E85" s="146">
        <v>30</v>
      </c>
      <c r="F85" s="127">
        <f>E85*100/32</f>
        <v>93.75</v>
      </c>
    </row>
    <row r="86" spans="1:9" ht="15.6" x14ac:dyDescent="0.3">
      <c r="A86" s="218"/>
      <c r="B86" s="138">
        <v>85</v>
      </c>
      <c r="C86" s="138" t="s">
        <v>197</v>
      </c>
      <c r="D86" s="142" t="s">
        <v>143</v>
      </c>
      <c r="E86" s="147">
        <v>29</v>
      </c>
      <c r="F86" s="127">
        <f>E86*100/32</f>
        <v>90.625</v>
      </c>
    </row>
    <row r="87" spans="1:9" ht="15.6" x14ac:dyDescent="0.3">
      <c r="A87" s="218"/>
      <c r="B87" s="138">
        <v>86</v>
      </c>
      <c r="C87" s="110" t="s">
        <v>179</v>
      </c>
      <c r="D87" s="142" t="s">
        <v>180</v>
      </c>
      <c r="E87" s="147">
        <v>29</v>
      </c>
      <c r="F87" s="127">
        <f t="shared" ref="F87" si="4">E87*100/32</f>
        <v>90.625</v>
      </c>
    </row>
    <row r="88" spans="1:9" ht="15.6" x14ac:dyDescent="0.3">
      <c r="B88" s="137"/>
    </row>
    <row r="89" spans="1:9" ht="15.6" x14ac:dyDescent="0.3">
      <c r="B89" s="137"/>
      <c r="D89" s="118"/>
    </row>
    <row r="90" spans="1:9" ht="15.6" x14ac:dyDescent="0.3">
      <c r="B90" s="137"/>
    </row>
    <row r="91" spans="1:9" ht="15.6" x14ac:dyDescent="0.3">
      <c r="B91" s="137"/>
    </row>
    <row r="92" spans="1:9" ht="15.6" x14ac:dyDescent="0.3">
      <c r="B92" s="137"/>
    </row>
    <row r="93" spans="1:9" ht="15.6" x14ac:dyDescent="0.3">
      <c r="B93" s="137"/>
    </row>
  </sheetData>
  <mergeCells count="12">
    <mergeCell ref="A68:A78"/>
    <mergeCell ref="D68:D71"/>
    <mergeCell ref="D74:D78"/>
    <mergeCell ref="A85:A87"/>
    <mergeCell ref="A1:G1"/>
    <mergeCell ref="D4:D25"/>
    <mergeCell ref="D43:D45"/>
    <mergeCell ref="D26:D42"/>
    <mergeCell ref="D46:D63"/>
    <mergeCell ref="A4:A66"/>
    <mergeCell ref="A79:A84"/>
    <mergeCell ref="D81:D8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workbookViewId="0">
      <selection activeCell="G15" sqref="G15"/>
    </sheetView>
  </sheetViews>
  <sheetFormatPr defaultRowHeight="13.2" x14ac:dyDescent="0.25"/>
  <cols>
    <col min="1" max="1" width="18.6640625" customWidth="1"/>
    <col min="3" max="3" width="10" customWidth="1"/>
    <col min="4" max="4" width="11.44140625" customWidth="1"/>
  </cols>
  <sheetData>
    <row r="1" spans="1:6" ht="12.75" customHeight="1" x14ac:dyDescent="0.25">
      <c r="A1" s="96"/>
      <c r="B1" s="232" t="s">
        <v>111</v>
      </c>
      <c r="C1" s="232"/>
      <c r="D1" s="232"/>
      <c r="E1" s="233"/>
    </row>
    <row r="2" spans="1:6" ht="26.25" customHeight="1" x14ac:dyDescent="0.25">
      <c r="A2" s="95" t="s">
        <v>28</v>
      </c>
      <c r="B2" s="70">
        <v>1</v>
      </c>
      <c r="C2" s="70">
        <v>2</v>
      </c>
      <c r="D2" s="70">
        <v>3</v>
      </c>
      <c r="E2" s="70">
        <v>4</v>
      </c>
    </row>
    <row r="3" spans="1:6" x14ac:dyDescent="0.25">
      <c r="A3" s="11" t="s">
        <v>36</v>
      </c>
      <c r="B3" s="4">
        <v>0</v>
      </c>
      <c r="C3" s="4">
        <v>0</v>
      </c>
      <c r="D3" s="4">
        <v>0</v>
      </c>
      <c r="E3" s="4">
        <v>0</v>
      </c>
      <c r="F3">
        <f>SUM(B3:E3)</f>
        <v>0</v>
      </c>
    </row>
    <row r="4" spans="1:6" x14ac:dyDescent="0.25">
      <c r="A4" s="11" t="s">
        <v>29</v>
      </c>
      <c r="B4" s="4">
        <v>0</v>
      </c>
      <c r="C4" s="4">
        <v>0</v>
      </c>
      <c r="D4" s="4">
        <v>0</v>
      </c>
      <c r="E4" s="4">
        <v>0</v>
      </c>
      <c r="F4">
        <f t="shared" ref="F4:F9" si="0">SUM(B4:E4)</f>
        <v>0</v>
      </c>
    </row>
    <row r="5" spans="1:6" x14ac:dyDescent="0.25">
      <c r="A5" s="11" t="s">
        <v>30</v>
      </c>
      <c r="B5" s="4">
        <v>0</v>
      </c>
      <c r="C5" s="4">
        <v>0</v>
      </c>
      <c r="D5" s="4">
        <v>4</v>
      </c>
      <c r="E5" s="4">
        <v>0</v>
      </c>
      <c r="F5">
        <f t="shared" si="0"/>
        <v>4</v>
      </c>
    </row>
    <row r="6" spans="1:6" x14ac:dyDescent="0.25">
      <c r="A6" s="11" t="s">
        <v>31</v>
      </c>
      <c r="B6" s="4">
        <v>1</v>
      </c>
      <c r="C6" s="4">
        <v>0</v>
      </c>
      <c r="D6" s="4">
        <v>1</v>
      </c>
      <c r="E6" s="4">
        <v>0</v>
      </c>
      <c r="F6">
        <f t="shared" si="0"/>
        <v>2</v>
      </c>
    </row>
    <row r="7" spans="1:6" x14ac:dyDescent="0.25">
      <c r="A7" s="11" t="s">
        <v>32</v>
      </c>
      <c r="B7" s="4">
        <v>2</v>
      </c>
      <c r="C7" s="4">
        <v>0</v>
      </c>
      <c r="D7" s="4">
        <v>1</v>
      </c>
      <c r="E7" s="4">
        <v>0</v>
      </c>
      <c r="F7">
        <f t="shared" si="0"/>
        <v>3</v>
      </c>
    </row>
    <row r="8" spans="1:6" x14ac:dyDescent="0.25">
      <c r="A8" s="11" t="s">
        <v>33</v>
      </c>
      <c r="B8" s="4">
        <v>0</v>
      </c>
      <c r="C8" s="4">
        <v>2</v>
      </c>
      <c r="D8" s="4">
        <v>0</v>
      </c>
      <c r="E8" s="97">
        <v>0</v>
      </c>
      <c r="F8">
        <f t="shared" si="0"/>
        <v>2</v>
      </c>
    </row>
    <row r="9" spans="1:6" x14ac:dyDescent="0.25">
      <c r="A9" s="11" t="s">
        <v>34</v>
      </c>
      <c r="B9" s="4">
        <v>2</v>
      </c>
      <c r="C9" s="4">
        <v>1</v>
      </c>
      <c r="D9" s="4">
        <v>4</v>
      </c>
      <c r="E9" s="4">
        <v>0</v>
      </c>
      <c r="F9">
        <f t="shared" si="0"/>
        <v>7</v>
      </c>
    </row>
    <row r="10" spans="1:6" x14ac:dyDescent="0.25">
      <c r="A10" s="12" t="s">
        <v>83</v>
      </c>
      <c r="B10" s="4">
        <f>SUM(B3:B9)</f>
        <v>5</v>
      </c>
      <c r="C10" s="4">
        <f>SUM(C3:C9)</f>
        <v>3</v>
      </c>
      <c r="D10" s="4">
        <f>SUM(D3:D9)</f>
        <v>10</v>
      </c>
      <c r="E10" s="4">
        <f>SUM(E3:E9)</f>
        <v>0</v>
      </c>
    </row>
    <row r="12" spans="1:6" x14ac:dyDescent="0.25">
      <c r="A12" t="s">
        <v>84</v>
      </c>
      <c r="B12">
        <f>B10+C10+D10+B10+E10</f>
        <v>23</v>
      </c>
      <c r="C12" t="s">
        <v>85</v>
      </c>
    </row>
    <row r="13" spans="1:6" x14ac:dyDescent="0.25">
      <c r="B13">
        <f>B10+D10+E10</f>
        <v>15</v>
      </c>
      <c r="C13" t="s">
        <v>86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199</v>
      </c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РБД</vt:lpstr>
      <vt:lpstr>выбор экзаменов</vt:lpstr>
      <vt:lpstr>Таб№1</vt:lpstr>
      <vt:lpstr>Таб№2</vt:lpstr>
      <vt:lpstr>рейтинг ОУ </vt:lpstr>
      <vt:lpstr>сравнение  за три </vt:lpstr>
      <vt:lpstr>90%</vt:lpstr>
      <vt:lpstr>на осень</vt:lpstr>
    </vt:vector>
  </TitlesOfParts>
  <Company>IMO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EGOR</dc:creator>
  <cp:lastModifiedBy>Ekaterina</cp:lastModifiedBy>
  <cp:lastPrinted>2018-06-21T05:11:35Z</cp:lastPrinted>
  <dcterms:created xsi:type="dcterms:W3CDTF">2011-07-08T04:34:44Z</dcterms:created>
  <dcterms:modified xsi:type="dcterms:W3CDTF">2019-09-13T06:14:18Z</dcterms:modified>
</cp:coreProperties>
</file>