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195" windowHeight="11520" activeTab="5"/>
  </bookViews>
  <sheets>
    <sheet name="РБД" sheetId="6" r:id="rId1"/>
    <sheet name="выбор экзаменов" sheetId="7" r:id="rId2"/>
    <sheet name="Таб№1" sheetId="1" r:id="rId3"/>
    <sheet name="Таб№2" sheetId="8" r:id="rId4"/>
    <sheet name="рейтинг ОУ " sheetId="5" r:id="rId5"/>
    <sheet name="сравнение  за три " sheetId="3" r:id="rId6"/>
    <sheet name="90%" sheetId="9" r:id="rId7"/>
    <sheet name="на осень" sheetId="10" r:id="rId8"/>
  </sheets>
  <calcPr calcId="145621"/>
</workbook>
</file>

<file path=xl/calcChain.xml><?xml version="1.0" encoding="utf-8"?>
<calcChain xmlns="http://schemas.openxmlformats.org/spreadsheetml/2006/main">
  <c r="AP17" i="3" l="1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16" i="3"/>
  <c r="AM17" i="3" l="1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16" i="3"/>
  <c r="AC31" i="3"/>
  <c r="AC30" i="3"/>
  <c r="W31" i="3"/>
  <c r="W30" i="3"/>
  <c r="Q31" i="3"/>
  <c r="Q30" i="3"/>
  <c r="K31" i="3"/>
  <c r="K30" i="3"/>
  <c r="F4" i="10" l="1"/>
  <c r="F5" i="10"/>
  <c r="F6" i="10"/>
  <c r="F7" i="10"/>
  <c r="F8" i="10"/>
  <c r="F9" i="10"/>
  <c r="F3" i="10"/>
  <c r="AD17" i="3" l="1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16" i="3"/>
  <c r="AI31" i="3" l="1"/>
  <c r="AH31" i="3"/>
  <c r="AI30" i="3"/>
  <c r="AH30" i="3"/>
  <c r="AF31" i="3"/>
  <c r="AE31" i="3"/>
  <c r="AF30" i="3"/>
  <c r="AE30" i="3"/>
  <c r="F59" i="9" l="1"/>
  <c r="F60" i="9"/>
  <c r="F58" i="9"/>
  <c r="F57" i="9" l="1"/>
  <c r="F55" i="9"/>
  <c r="F56" i="9"/>
  <c r="F54" i="9" l="1"/>
  <c r="F53" i="9"/>
  <c r="F49" i="9" l="1"/>
  <c r="F50" i="9"/>
  <c r="F51" i="9"/>
  <c r="F52" i="9"/>
  <c r="F48" i="9"/>
  <c r="F46" i="9" l="1"/>
  <c r="F47" i="9"/>
  <c r="F45" i="9"/>
  <c r="F44" i="9"/>
  <c r="F43" i="9"/>
  <c r="F41" i="9" l="1"/>
  <c r="F40" i="9"/>
  <c r="F39" i="9"/>
  <c r="F35" i="9" l="1"/>
  <c r="F34" i="9"/>
  <c r="F33" i="9"/>
  <c r="F28" i="9" l="1"/>
  <c r="F27" i="9"/>
  <c r="F26" i="9"/>
  <c r="F25" i="9"/>
  <c r="F24" i="9"/>
  <c r="F23" i="9"/>
  <c r="F20" i="9"/>
  <c r="F21" i="9"/>
  <c r="F22" i="9"/>
  <c r="F29" i="9"/>
  <c r="F30" i="9"/>
  <c r="F31" i="9"/>
  <c r="F32" i="9"/>
  <c r="F36" i="9"/>
  <c r="F37" i="9"/>
  <c r="F38" i="9"/>
  <c r="F42" i="9"/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4" i="9" l="1"/>
  <c r="F31" i="3" l="1"/>
  <c r="F30" i="3"/>
  <c r="E31" i="3"/>
  <c r="D31" i="3"/>
  <c r="E30" i="3"/>
  <c r="D30" i="3"/>
  <c r="F17" i="1" l="1"/>
  <c r="G17" i="1" s="1"/>
  <c r="H17" i="1"/>
  <c r="J17" i="1"/>
  <c r="F12" i="1"/>
  <c r="G12" i="1" s="1"/>
  <c r="H12" i="1"/>
  <c r="J12" i="1"/>
  <c r="K9" i="1"/>
  <c r="K10" i="1"/>
  <c r="K11" i="1"/>
  <c r="I17" i="1" l="1"/>
  <c r="I12" i="1"/>
  <c r="J9" i="1"/>
  <c r="N9" i="1"/>
  <c r="O9" i="1" s="1"/>
  <c r="R9" i="1"/>
  <c r="S9" i="1" s="1"/>
  <c r="V9" i="1"/>
  <c r="W9" i="1"/>
  <c r="X9" i="1"/>
  <c r="Y9" i="1"/>
  <c r="Z9" i="1"/>
  <c r="AA9" i="1" s="1"/>
  <c r="AB9" i="1"/>
  <c r="J10" i="1"/>
  <c r="N10" i="1"/>
  <c r="O10" i="1" s="1"/>
  <c r="R10" i="1"/>
  <c r="S10" i="1" s="1"/>
  <c r="T10" i="1"/>
  <c r="V10" i="1"/>
  <c r="Z10" i="1"/>
  <c r="AA10" i="1" s="1"/>
  <c r="AB10" i="1"/>
  <c r="J11" i="1"/>
  <c r="N11" i="1"/>
  <c r="O11" i="1"/>
  <c r="P11" i="1"/>
  <c r="Q11" i="1"/>
  <c r="R11" i="1"/>
  <c r="S11" i="1" s="1"/>
  <c r="V11" i="1"/>
  <c r="W11" i="1" s="1"/>
  <c r="Z11" i="1"/>
  <c r="AA11" i="1" s="1"/>
  <c r="R12" i="1"/>
  <c r="S12" i="1" s="1"/>
  <c r="J13" i="1"/>
  <c r="K13" i="1" s="1"/>
  <c r="N13" i="1"/>
  <c r="O13" i="1" s="1"/>
  <c r="R13" i="1"/>
  <c r="S13" i="1" s="1"/>
  <c r="V13" i="1"/>
  <c r="W13" i="1" s="1"/>
  <c r="Z13" i="1"/>
  <c r="AA13" i="1" s="1"/>
  <c r="J14" i="1"/>
  <c r="K14" i="1" s="1"/>
  <c r="N14" i="1"/>
  <c r="O14" i="1" s="1"/>
  <c r="R14" i="1"/>
  <c r="S14" i="1" s="1"/>
  <c r="V14" i="1"/>
  <c r="Z14" i="1"/>
  <c r="AA14" i="1" s="1"/>
  <c r="J15" i="1"/>
  <c r="K15" i="1" s="1"/>
  <c r="N15" i="1"/>
  <c r="O15" i="1" s="1"/>
  <c r="R15" i="1"/>
  <c r="S15" i="1" s="1"/>
  <c r="T15" i="1"/>
  <c r="V15" i="1"/>
  <c r="Z15" i="1"/>
  <c r="AA15" i="1" s="1"/>
  <c r="N16" i="1"/>
  <c r="O16" i="1" s="1"/>
  <c r="R16" i="1"/>
  <c r="S16" i="1" s="1"/>
  <c r="V16" i="1"/>
  <c r="W16" i="1" s="1"/>
  <c r="Z16" i="1"/>
  <c r="AA16" i="1" s="1"/>
  <c r="N17" i="1"/>
  <c r="R17" i="1"/>
  <c r="V17" i="1"/>
  <c r="W17" i="1" s="1"/>
  <c r="Z17" i="1"/>
  <c r="B12" i="1"/>
  <c r="AD21" i="1"/>
  <c r="E8" i="8" s="1"/>
  <c r="AE21" i="1"/>
  <c r="G8" i="8" s="1"/>
  <c r="AF21" i="1"/>
  <c r="AG21" i="1"/>
  <c r="AD22" i="1"/>
  <c r="E9" i="8" s="1"/>
  <c r="AE22" i="1"/>
  <c r="G9" i="8" s="1"/>
  <c r="AF22" i="1"/>
  <c r="AG22" i="1"/>
  <c r="AD23" i="1"/>
  <c r="E10" i="8" s="1"/>
  <c r="AE23" i="1"/>
  <c r="AF23" i="1"/>
  <c r="AG23" i="1"/>
  <c r="AD24" i="1"/>
  <c r="E11" i="8" s="1"/>
  <c r="AE24" i="1"/>
  <c r="AF24" i="1"/>
  <c r="AG24" i="1"/>
  <c r="AD25" i="1"/>
  <c r="E12" i="8" s="1"/>
  <c r="AE25" i="1"/>
  <c r="AF25" i="1"/>
  <c r="AG25" i="1"/>
  <c r="AD26" i="1"/>
  <c r="E13" i="8" s="1"/>
  <c r="AE26" i="1"/>
  <c r="AF26" i="1"/>
  <c r="AG26" i="1"/>
  <c r="AD27" i="1"/>
  <c r="E14" i="8" s="1"/>
  <c r="AE27" i="1"/>
  <c r="AF27" i="1"/>
  <c r="AG27" i="1"/>
  <c r="AD28" i="1"/>
  <c r="E15" i="8" s="1"/>
  <c r="AE28" i="1"/>
  <c r="AF28" i="1"/>
  <c r="AG28" i="1"/>
  <c r="AD29" i="1"/>
  <c r="E16" i="8" s="1"/>
  <c r="AE29" i="1"/>
  <c r="AF29" i="1"/>
  <c r="AG29" i="1"/>
  <c r="AD30" i="1"/>
  <c r="E17" i="8" s="1"/>
  <c r="AE30" i="1"/>
  <c r="AF30" i="1"/>
  <c r="AG30" i="1"/>
  <c r="AD31" i="1"/>
  <c r="E18" i="8" s="1"/>
  <c r="AE31" i="1"/>
  <c r="AF31" i="1"/>
  <c r="AG31" i="1"/>
  <c r="U15" i="1" l="1"/>
  <c r="M15" i="1"/>
  <c r="AC9" i="1"/>
  <c r="T11" i="1"/>
  <c r="U11" i="1"/>
  <c r="AB15" i="1"/>
  <c r="AC15" i="1"/>
  <c r="P15" i="1"/>
  <c r="Q15" i="1"/>
  <c r="L15" i="1"/>
  <c r="AD15" i="1"/>
  <c r="AE15" i="1" s="1"/>
  <c r="AB16" i="1"/>
  <c r="X16" i="1"/>
  <c r="T16" i="1"/>
  <c r="P16" i="1"/>
  <c r="AD16" i="1"/>
  <c r="AE16" i="1" s="1"/>
  <c r="P10" i="1"/>
  <c r="L10" i="1"/>
  <c r="AD10" i="1"/>
  <c r="AE10" i="1" s="1"/>
  <c r="T9" i="1"/>
  <c r="U9" i="1"/>
  <c r="P9" i="1"/>
  <c r="Q9" i="1"/>
  <c r="L9" i="1"/>
  <c r="M9" i="1"/>
  <c r="AD9" i="1"/>
  <c r="AE9" i="1" s="1"/>
  <c r="X17" i="1"/>
  <c r="Y17" i="1"/>
  <c r="AD17" i="1"/>
  <c r="AE17" i="1" s="1"/>
  <c r="T13" i="1"/>
  <c r="U13" i="1"/>
  <c r="P13" i="1"/>
  <c r="Q13" i="1"/>
  <c r="AB13" i="1"/>
  <c r="AC13" i="1"/>
  <c r="X13" i="1"/>
  <c r="Y13" i="1"/>
  <c r="L13" i="1"/>
  <c r="M13" i="1"/>
  <c r="AD13" i="1"/>
  <c r="AE13" i="1" s="1"/>
  <c r="AB11" i="1"/>
  <c r="AC11" i="1"/>
  <c r="X11" i="1"/>
  <c r="Y11" i="1"/>
  <c r="L11" i="1"/>
  <c r="M11" i="1"/>
  <c r="AD11" i="1"/>
  <c r="AE11" i="1" s="1"/>
  <c r="T14" i="1"/>
  <c r="AB14" i="1"/>
  <c r="P14" i="1"/>
  <c r="L14" i="1"/>
  <c r="AD14" i="1"/>
  <c r="AE14" i="1" s="1"/>
  <c r="T12" i="1"/>
  <c r="AD12" i="1"/>
  <c r="AE12" i="1" s="1"/>
  <c r="AC16" i="1"/>
  <c r="Y16" i="1"/>
  <c r="U16" i="1"/>
  <c r="Q16" i="1"/>
  <c r="AC14" i="1"/>
  <c r="U14" i="1"/>
  <c r="Q14" i="1"/>
  <c r="M14" i="1"/>
  <c r="U12" i="1"/>
  <c r="AC10" i="1"/>
  <c r="U10" i="1"/>
  <c r="Q10" i="1"/>
  <c r="M10" i="1"/>
  <c r="AF16" i="1"/>
  <c r="AF15" i="1"/>
  <c r="AF14" i="1"/>
  <c r="AF11" i="1"/>
  <c r="AG10" i="1"/>
  <c r="C31" i="7"/>
  <c r="B31" i="7"/>
  <c r="H20" i="7"/>
  <c r="G20" i="7"/>
  <c r="F20" i="7"/>
  <c r="E20" i="7"/>
  <c r="D20" i="7"/>
  <c r="C20" i="7"/>
  <c r="B20" i="7"/>
  <c r="I19" i="7"/>
  <c r="I18" i="7"/>
  <c r="I17" i="7"/>
  <c r="I16" i="7"/>
  <c r="I15" i="7"/>
  <c r="I14" i="7"/>
  <c r="I13" i="7"/>
  <c r="I12" i="7"/>
  <c r="I11" i="7"/>
  <c r="I10" i="7"/>
  <c r="I9" i="7"/>
  <c r="I20" i="7" s="1"/>
  <c r="I8" i="7"/>
  <c r="E11" i="6"/>
  <c r="D11" i="6"/>
  <c r="C11" i="6"/>
  <c r="B10" i="6"/>
  <c r="B9" i="6"/>
  <c r="B8" i="6"/>
  <c r="B7" i="6"/>
  <c r="B6" i="6"/>
  <c r="B5" i="6"/>
  <c r="B4" i="6"/>
  <c r="B11" i="6" s="1"/>
  <c r="AF10" i="1" l="1"/>
  <c r="AF9" i="1"/>
  <c r="AG15" i="1"/>
  <c r="AG12" i="1"/>
  <c r="AF12" i="1"/>
  <c r="AG17" i="1"/>
  <c r="AF17" i="1"/>
  <c r="AG16" i="1"/>
  <c r="AG9" i="1"/>
  <c r="AG13" i="1"/>
  <c r="AF13" i="1"/>
  <c r="AG11" i="1"/>
  <c r="AG14" i="1"/>
  <c r="AH12" i="1" l="1"/>
  <c r="E12" i="1" l="1"/>
  <c r="D12" i="1"/>
  <c r="C12" i="1"/>
  <c r="E10" i="10" l="1"/>
  <c r="G18" i="8" l="1"/>
  <c r="H18" i="8"/>
  <c r="I18" i="8"/>
  <c r="B17" i="1"/>
  <c r="D17" i="1" s="1"/>
  <c r="AH17" i="1"/>
  <c r="AJ17" i="1" s="1"/>
  <c r="C17" i="1" l="1"/>
  <c r="AI17" i="1"/>
  <c r="E17" i="1"/>
  <c r="AK17" i="1"/>
  <c r="AD7" i="1" l="1"/>
  <c r="B8" i="8" s="1"/>
  <c r="B18" i="8"/>
  <c r="J18" i="8"/>
  <c r="AH9" i="1"/>
  <c r="AJ9" i="1" s="1"/>
  <c r="AH7" i="1"/>
  <c r="AJ7" i="1" s="1"/>
  <c r="AH16" i="1"/>
  <c r="AJ16" i="1" s="1"/>
  <c r="AH15" i="1"/>
  <c r="AJ15" i="1" s="1"/>
  <c r="AH14" i="1"/>
  <c r="AJ14" i="1" s="1"/>
  <c r="AH13" i="1"/>
  <c r="AJ13" i="1" s="1"/>
  <c r="AJ12" i="1"/>
  <c r="AH11" i="1"/>
  <c r="AJ11" i="1" s="1"/>
  <c r="AH10" i="1"/>
  <c r="AJ10" i="1" s="1"/>
  <c r="AH8" i="1"/>
  <c r="AJ8" i="1" s="1"/>
  <c r="C10" i="10"/>
  <c r="D10" i="10"/>
  <c r="B10" i="10"/>
  <c r="G15" i="8"/>
  <c r="I15" i="8"/>
  <c r="G16" i="8"/>
  <c r="H16" i="8"/>
  <c r="I16" i="8"/>
  <c r="H17" i="8"/>
  <c r="I17" i="8"/>
  <c r="B14" i="1"/>
  <c r="B15" i="1"/>
  <c r="B16" i="1"/>
  <c r="F10" i="1"/>
  <c r="F11" i="1"/>
  <c r="F13" i="1"/>
  <c r="B11" i="1"/>
  <c r="D11" i="1" s="1"/>
  <c r="F15" i="1"/>
  <c r="F14" i="1"/>
  <c r="H8" i="8"/>
  <c r="I8" i="8"/>
  <c r="H9" i="8"/>
  <c r="I9" i="8"/>
  <c r="G10" i="8"/>
  <c r="I10" i="8"/>
  <c r="G11" i="8"/>
  <c r="H11" i="8"/>
  <c r="I11" i="8"/>
  <c r="G12" i="8"/>
  <c r="H12" i="8"/>
  <c r="I12" i="8"/>
  <c r="G13" i="8"/>
  <c r="H13" i="8"/>
  <c r="I13" i="8"/>
  <c r="G14" i="8"/>
  <c r="I14" i="8"/>
  <c r="Z8" i="1"/>
  <c r="AA8" i="1" s="1"/>
  <c r="Z7" i="1"/>
  <c r="AA7" i="1" s="1"/>
  <c r="V8" i="1"/>
  <c r="X8" i="1" s="1"/>
  <c r="V7" i="1"/>
  <c r="X7" i="1" s="1"/>
  <c r="R8" i="1"/>
  <c r="S8" i="1" s="1"/>
  <c r="R7" i="1"/>
  <c r="U7" i="1" s="1"/>
  <c r="N8" i="1"/>
  <c r="Q8" i="1" s="1"/>
  <c r="N7" i="1"/>
  <c r="Q7" i="1" s="1"/>
  <c r="J8" i="1"/>
  <c r="L8" i="1" s="1"/>
  <c r="J7" i="1"/>
  <c r="L7" i="1" s="1"/>
  <c r="F9" i="1"/>
  <c r="F8" i="1"/>
  <c r="I8" i="1" s="1"/>
  <c r="F7" i="1"/>
  <c r="G7" i="1" s="1"/>
  <c r="B8" i="1"/>
  <c r="C8" i="1" s="1"/>
  <c r="B9" i="1"/>
  <c r="B10" i="1"/>
  <c r="C10" i="1" s="1"/>
  <c r="B13" i="1"/>
  <c r="D13" i="1" s="1"/>
  <c r="B7" i="1"/>
  <c r="C7" i="1" s="1"/>
  <c r="AD8" i="1"/>
  <c r="B9" i="8" s="1"/>
  <c r="AK7" i="1"/>
  <c r="G15" i="1" l="1"/>
  <c r="I15" i="1"/>
  <c r="H15" i="1"/>
  <c r="G10" i="1"/>
  <c r="I10" i="1"/>
  <c r="H10" i="1"/>
  <c r="H9" i="1"/>
  <c r="G9" i="1"/>
  <c r="I9" i="1"/>
  <c r="H13" i="1"/>
  <c r="G13" i="1"/>
  <c r="I13" i="1"/>
  <c r="H11" i="1"/>
  <c r="G11" i="1"/>
  <c r="I11" i="1"/>
  <c r="G14" i="1"/>
  <c r="I14" i="1"/>
  <c r="H14" i="1"/>
  <c r="E11" i="1"/>
  <c r="AI13" i="1"/>
  <c r="AI8" i="1"/>
  <c r="AK8" i="1"/>
  <c r="E10" i="1"/>
  <c r="B12" i="10"/>
  <c r="B13" i="10"/>
  <c r="C18" i="8"/>
  <c r="D18" i="8" s="1"/>
  <c r="F18" i="8"/>
  <c r="AI16" i="1"/>
  <c r="AK14" i="1"/>
  <c r="AK12" i="1"/>
  <c r="AK10" i="1"/>
  <c r="AI9" i="1"/>
  <c r="H8" i="1"/>
  <c r="C9" i="8"/>
  <c r="D9" i="8" s="1"/>
  <c r="D8" i="1"/>
  <c r="K7" i="1"/>
  <c r="AI7" i="1"/>
  <c r="AK13" i="1"/>
  <c r="E16" i="1"/>
  <c r="C16" i="1"/>
  <c r="D16" i="1"/>
  <c r="D15" i="1"/>
  <c r="C15" i="1"/>
  <c r="E15" i="1"/>
  <c r="C14" i="1"/>
  <c r="E14" i="1"/>
  <c r="D14" i="1"/>
  <c r="C9" i="1"/>
  <c r="E9" i="1"/>
  <c r="D9" i="1"/>
  <c r="C11" i="1"/>
  <c r="AI12" i="1"/>
  <c r="P8" i="1"/>
  <c r="D10" i="1"/>
  <c r="AK11" i="1"/>
  <c r="T8" i="1"/>
  <c r="AK16" i="1"/>
  <c r="I7" i="1"/>
  <c r="U8" i="1"/>
  <c r="B14" i="8"/>
  <c r="C14" i="8" s="1"/>
  <c r="D14" i="8" s="1"/>
  <c r="T7" i="1"/>
  <c r="M8" i="1"/>
  <c r="E13" i="1"/>
  <c r="G8" i="1"/>
  <c r="K8" i="1"/>
  <c r="AC7" i="1"/>
  <c r="AE8" i="1"/>
  <c r="P7" i="1"/>
  <c r="Y7" i="1"/>
  <c r="E8" i="1"/>
  <c r="O7" i="1"/>
  <c r="W7" i="1"/>
  <c r="AB7" i="1"/>
  <c r="C8" i="8"/>
  <c r="D8" i="8" s="1"/>
  <c r="AI15" i="1"/>
  <c r="AI11" i="1"/>
  <c r="H7" i="1"/>
  <c r="O8" i="1"/>
  <c r="D7" i="1"/>
  <c r="AC8" i="1"/>
  <c r="AB8" i="1"/>
  <c r="AI14" i="1"/>
  <c r="AI10" i="1"/>
  <c r="AK9" i="1"/>
  <c r="AK15" i="1"/>
  <c r="J11" i="8"/>
  <c r="S7" i="1"/>
  <c r="F8" i="8"/>
  <c r="B13" i="8"/>
  <c r="F13" i="8" s="1"/>
  <c r="J10" i="8"/>
  <c r="B17" i="8"/>
  <c r="C17" i="8" s="1"/>
  <c r="D17" i="8" s="1"/>
  <c r="F9" i="8"/>
  <c r="AF8" i="1"/>
  <c r="AG7" i="1"/>
  <c r="J8" i="8" s="1"/>
  <c r="AF7" i="1"/>
  <c r="W8" i="1"/>
  <c r="E7" i="1"/>
  <c r="B10" i="8"/>
  <c r="H15" i="8"/>
  <c r="G17" i="8"/>
  <c r="H14" i="8"/>
  <c r="H10" i="8"/>
  <c r="Y8" i="1"/>
  <c r="AG8" i="1"/>
  <c r="J9" i="8" s="1"/>
  <c r="AE7" i="1"/>
  <c r="M7" i="1"/>
  <c r="C13" i="1"/>
  <c r="J16" i="8" l="1"/>
  <c r="B16" i="8"/>
  <c r="C16" i="8" s="1"/>
  <c r="D16" i="8" s="1"/>
  <c r="J13" i="8"/>
  <c r="C13" i="8"/>
  <c r="D13" i="8" s="1"/>
  <c r="J14" i="8"/>
  <c r="J17" i="8"/>
  <c r="C10" i="8"/>
  <c r="D10" i="8" s="1"/>
  <c r="F17" i="8"/>
  <c r="B11" i="8"/>
  <c r="B15" i="8"/>
  <c r="J15" i="8"/>
  <c r="F14" i="8"/>
  <c r="F10" i="8"/>
  <c r="B12" i="8"/>
  <c r="J12" i="8"/>
  <c r="F16" i="8" l="1"/>
  <c r="C11" i="8"/>
  <c r="D11" i="8" s="1"/>
  <c r="F11" i="8"/>
  <c r="C15" i="8"/>
  <c r="D15" i="8" s="1"/>
  <c r="F15" i="8"/>
  <c r="C12" i="8"/>
  <c r="D12" i="8" s="1"/>
  <c r="F12" i="8"/>
</calcChain>
</file>

<file path=xl/sharedStrings.xml><?xml version="1.0" encoding="utf-8"?>
<sst xmlns="http://schemas.openxmlformats.org/spreadsheetml/2006/main" count="376" uniqueCount="174">
  <si>
    <t>ОУ</t>
  </si>
  <si>
    <t>Средняя отметка</t>
  </si>
  <si>
    <t>СОШ № 2</t>
  </si>
  <si>
    <t>СОШ № 3</t>
  </si>
  <si>
    <t>СОШ № 4</t>
  </si>
  <si>
    <t>СОШ № 5</t>
  </si>
  <si>
    <t>СОШ № 6</t>
  </si>
  <si>
    <t>СОШ № 7</t>
  </si>
  <si>
    <t>Качество %</t>
  </si>
  <si>
    <t>по городу</t>
  </si>
  <si>
    <t>Предмет</t>
  </si>
  <si>
    <t>Кол-во</t>
  </si>
  <si>
    <t>По городу</t>
  </si>
  <si>
    <t>№</t>
  </si>
  <si>
    <t>Образовательное учреждение</t>
  </si>
  <si>
    <t>Количество обучающихся</t>
  </si>
  <si>
    <t>Средний первичный балл</t>
  </si>
  <si>
    <t xml:space="preserve">Успеваемость </t>
  </si>
  <si>
    <t>%</t>
  </si>
  <si>
    <t xml:space="preserve">Количество </t>
  </si>
  <si>
    <t xml:space="preserve">Матем </t>
  </si>
  <si>
    <t>Русск</t>
  </si>
  <si>
    <t>СОШ №2</t>
  </si>
  <si>
    <t>СОШ №3</t>
  </si>
  <si>
    <t>СОШ №4</t>
  </si>
  <si>
    <t>СОШ №5</t>
  </si>
  <si>
    <t>СОШ №6</t>
  </si>
  <si>
    <t>СОШ №7</t>
  </si>
  <si>
    <t>Образовательные учеждения</t>
  </si>
  <si>
    <t>МБОУ "СОШ №2"</t>
  </si>
  <si>
    <t>МБОУ "СОШ №3"</t>
  </si>
  <si>
    <t>МБОУ "СОШ №4"</t>
  </si>
  <si>
    <t>МБОУ "СОШ №5"</t>
  </si>
  <si>
    <t>МБОУ "СОШ №6"</t>
  </si>
  <si>
    <t>МБОУ "СОШ №7"</t>
  </si>
  <si>
    <t>ИТОГО</t>
  </si>
  <si>
    <t>МБОУ "Гимназия"</t>
  </si>
  <si>
    <t>Данные</t>
  </si>
  <si>
    <t>Общеобразовательные учреждения</t>
  </si>
  <si>
    <t>Гимназия</t>
  </si>
  <si>
    <t>Рус</t>
  </si>
  <si>
    <t>Мат</t>
  </si>
  <si>
    <t>Физ</t>
  </si>
  <si>
    <t>Хим</t>
  </si>
  <si>
    <t>Био</t>
  </si>
  <si>
    <t>Англ</t>
  </si>
  <si>
    <t>Общ</t>
  </si>
  <si>
    <t>ГВЭ</t>
  </si>
  <si>
    <t>Кол-во участников ОГЭ, получивших 3</t>
  </si>
  <si>
    <t>Кол-во участников ОГЭ, получивших 4</t>
  </si>
  <si>
    <t>Кол-во участников ОГЭ, получивших 5</t>
  </si>
  <si>
    <t>Средняя оценка по городу</t>
  </si>
  <si>
    <t>Средняя оценка по области</t>
  </si>
  <si>
    <t>Средняя оценка по РФ</t>
  </si>
  <si>
    <t>Предметы</t>
  </si>
  <si>
    <t>количество участников</t>
  </si>
  <si>
    <t>успеваемость %</t>
  </si>
  <si>
    <t>качество %</t>
  </si>
  <si>
    <t>Сош №2</t>
  </si>
  <si>
    <t>"2"</t>
  </si>
  <si>
    <t xml:space="preserve"> "3"</t>
  </si>
  <si>
    <t>"4"</t>
  </si>
  <si>
    <t>"5"</t>
  </si>
  <si>
    <t>ФИО</t>
  </si>
  <si>
    <t>ОГЭ</t>
  </si>
  <si>
    <t>русский</t>
  </si>
  <si>
    <t>матем</t>
  </si>
  <si>
    <t>СОШ№3</t>
  </si>
  <si>
    <t>СОШ№4</t>
  </si>
  <si>
    <t>СОШ№6</t>
  </si>
  <si>
    <t>Кол-во участников ОГЭ</t>
  </si>
  <si>
    <t>Выпускники подтвердившие освоение основных общеобразовательных программ среднего  общего образования</t>
  </si>
  <si>
    <t>Выпускники не подтвердившие освоение основных общеобразовательных программ среднего общего образования</t>
  </si>
  <si>
    <t>Первичный балл</t>
  </si>
  <si>
    <t xml:space="preserve">Процент </t>
  </si>
  <si>
    <t>Ист</t>
  </si>
  <si>
    <t>Геогр</t>
  </si>
  <si>
    <t>Инф</t>
  </si>
  <si>
    <t>СОШ№7</t>
  </si>
  <si>
    <t>СОШ№5</t>
  </si>
  <si>
    <t>Геог</t>
  </si>
  <si>
    <t>с учетом пересдачи</t>
  </si>
  <si>
    <t>данные по основному дню сдачи экзаменов</t>
  </si>
  <si>
    <t>по ОУ</t>
  </si>
  <si>
    <t>итого</t>
  </si>
  <si>
    <t>человеко/экзаменов</t>
  </si>
  <si>
    <t>человек</t>
  </si>
  <si>
    <t>по области</t>
  </si>
  <si>
    <t>Показатели участия выпускников 9-х классов в экзаменах в  форме ОГЭ</t>
  </si>
  <si>
    <t xml:space="preserve">Гимназия </t>
  </si>
  <si>
    <t>Сравнительные показатели участия образовательных учреждений в ГИА выпускников IX классов в форме ОГЭ за три года</t>
  </si>
  <si>
    <t>Выпускники выполнившие верно более 90% задания</t>
  </si>
  <si>
    <t>Лит</t>
  </si>
  <si>
    <t>Нем</t>
  </si>
  <si>
    <t>в 2015 году было 57</t>
  </si>
  <si>
    <t>Наименование</t>
  </si>
  <si>
    <t>Всего</t>
  </si>
  <si>
    <t>8 вид</t>
  </si>
  <si>
    <t>Муниципальное общеобразовательное учреждение "Средняя общеобразовательная школа № 2"</t>
  </si>
  <si>
    <t>Муниципальное 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</si>
  <si>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</si>
  <si>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</si>
  <si>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</si>
  <si>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</si>
  <si>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"Гимназия имени В.А. Надькина"</t>
  </si>
  <si>
    <t>о результатах ОГЭ выпускников в 2017 году</t>
  </si>
  <si>
    <t xml:space="preserve">Качество </t>
  </si>
  <si>
    <t>Русский язык</t>
  </si>
  <si>
    <t>СОШ2</t>
  </si>
  <si>
    <t>СОШ3</t>
  </si>
  <si>
    <t>СОШ4</t>
  </si>
  <si>
    <t>СОШ5</t>
  </si>
  <si>
    <t>СОШ7</t>
  </si>
  <si>
    <t>математика</t>
  </si>
  <si>
    <t>Химия</t>
  </si>
  <si>
    <t>география</t>
  </si>
  <si>
    <t>Информатика</t>
  </si>
  <si>
    <t>о количестве выпускников 2018 г., участников ОГЭ, зарегистрированных в РИС</t>
  </si>
  <si>
    <t>гимназия</t>
  </si>
  <si>
    <t>СОШ№2</t>
  </si>
  <si>
    <t>ИТОГО:</t>
  </si>
  <si>
    <t>Рейтинг образовательных учреждений по средней отметке обучающихся по математике 2018</t>
  </si>
  <si>
    <t>Рейтинг образовательных учреждений по средней отметке обучающихся по русскому языку 2018</t>
  </si>
  <si>
    <t>двойки</t>
  </si>
  <si>
    <t>итого без аттестатов  человек</t>
  </si>
  <si>
    <t>в 2017 году было 65</t>
  </si>
  <si>
    <t>Слаута Илья</t>
  </si>
  <si>
    <t>Сокольников Кирилл</t>
  </si>
  <si>
    <t>Сопраненко Марина</t>
  </si>
  <si>
    <t>Пилюгина Александра</t>
  </si>
  <si>
    <t>Селезнева Екатерина</t>
  </si>
  <si>
    <t>Шимилина Эллина</t>
  </si>
  <si>
    <t>Терлецкий Даниил</t>
  </si>
  <si>
    <t>Гришанова Ирина</t>
  </si>
  <si>
    <t>Григорьева Ирина</t>
  </si>
  <si>
    <t>Борисюк Ирина</t>
  </si>
  <si>
    <t>Мананов Роман</t>
  </si>
  <si>
    <t xml:space="preserve">Величко Елизавета </t>
  </si>
  <si>
    <t xml:space="preserve">Перфильева Виктория </t>
  </si>
  <si>
    <t>Зубакова Дарья</t>
  </si>
  <si>
    <t>Камаева Элина</t>
  </si>
  <si>
    <t>Комаров Никита</t>
  </si>
  <si>
    <t>Лысикова Полина</t>
  </si>
  <si>
    <t>Михальчук Дмитрий</t>
  </si>
  <si>
    <t>Мерных Дарья</t>
  </si>
  <si>
    <t>Симонова Александра</t>
  </si>
  <si>
    <t>Синькова Ирина</t>
  </si>
  <si>
    <t>Графова Софья</t>
  </si>
  <si>
    <t>Бояринцев Виктор</t>
  </si>
  <si>
    <t>Корнилова Кристина</t>
  </si>
  <si>
    <t>Калинникова Полина</t>
  </si>
  <si>
    <t>Лыскова Полина</t>
  </si>
  <si>
    <t>Опарин Иван</t>
  </si>
  <si>
    <t>Савченко Елена</t>
  </si>
  <si>
    <t>Шевцова Ульяна</t>
  </si>
  <si>
    <t>Скрипоусов Константин</t>
  </si>
  <si>
    <t>Снежко Дарья</t>
  </si>
  <si>
    <t>Герасименко Арина</t>
  </si>
  <si>
    <t>Ефимова Кристина</t>
  </si>
  <si>
    <t>Романова Олеся</t>
  </si>
  <si>
    <t>Шипицын Александр</t>
  </si>
  <si>
    <t>Шишков Даниил</t>
  </si>
  <si>
    <t>Черепанова Полина</t>
  </si>
  <si>
    <t>Гурлева Арина</t>
  </si>
  <si>
    <t>Солодкова Анастасия</t>
  </si>
  <si>
    <t>Долгих Ангелина</t>
  </si>
  <si>
    <t>Егоров Максим</t>
  </si>
  <si>
    <t>Бриль Ирина</t>
  </si>
  <si>
    <t>Лебедев Максим</t>
  </si>
  <si>
    <t>Хабибуллин Рустам</t>
  </si>
  <si>
    <t>Лосев Вадим</t>
  </si>
  <si>
    <t>Фисенко Даниил</t>
  </si>
  <si>
    <t>Пьянков Иван</t>
  </si>
  <si>
    <t>Шиверский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</si>
</sst>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 tint="-0.249977111117893"/>
      </right>
      <top/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Fill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/>
    </xf>
    <xf numFmtId="0" fontId="4" fillId="0" borderId="1" xfId="0" applyFont="1" applyBorder="1" applyAlignment="1"/>
    <xf numFmtId="165" fontId="0" fillId="0" borderId="0" xfId="0" applyNumberFormat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4" xfId="0" applyBorder="1"/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 applyProtection="1">
      <alignment horizontal="left" vertical="center" wrapText="1" indent="3" shrinkToFit="1"/>
      <protection locked="0"/>
    </xf>
    <xf numFmtId="0" fontId="8" fillId="6" borderId="1" xfId="0" applyFont="1" applyFill="1" applyBorder="1" applyAlignment="1" applyProtection="1">
      <alignment horizontal="left" vertical="center" wrapText="1" indent="3" shrinkToFit="1"/>
      <protection locked="0"/>
    </xf>
    <xf numFmtId="0" fontId="8" fillId="0" borderId="1" xfId="0" applyFont="1" applyBorder="1"/>
    <xf numFmtId="0" fontId="4" fillId="7" borderId="0" xfId="0" applyFont="1" applyFill="1"/>
    <xf numFmtId="0" fontId="4" fillId="7" borderId="1" xfId="0" applyFont="1" applyFill="1" applyBorder="1"/>
    <xf numFmtId="0" fontId="0" fillId="7" borderId="0" xfId="0" applyFill="1"/>
    <xf numFmtId="0" fontId="0" fillId="9" borderId="0" xfId="0" applyFill="1"/>
    <xf numFmtId="0" fontId="2" fillId="8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/>
    <xf numFmtId="164" fontId="10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12" borderId="1" xfId="0" applyFont="1" applyFill="1" applyBorder="1"/>
    <xf numFmtId="0" fontId="2" fillId="12" borderId="1" xfId="0" applyFont="1" applyFill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0" fillId="0" borderId="0" xfId="0" applyAlignment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8" xfId="0" applyFont="1" applyFill="1" applyBorder="1"/>
    <xf numFmtId="0" fontId="4" fillId="7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textRotation="90" wrapText="1"/>
    </xf>
    <xf numFmtId="0" fontId="13" fillId="1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9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 vertical="top" wrapText="1"/>
    </xf>
    <xf numFmtId="9" fontId="13" fillId="19" borderId="1" xfId="0" applyNumberFormat="1" applyFont="1" applyFill="1" applyBorder="1" applyAlignment="1">
      <alignment horizontal="center" vertical="top" wrapText="1"/>
    </xf>
    <xf numFmtId="2" fontId="13" fillId="19" borderId="1" xfId="0" applyNumberFormat="1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" fontId="16" fillId="11" borderId="1" xfId="0" applyNumberFormat="1" applyFont="1" applyFill="1" applyBorder="1" applyAlignment="1">
      <alignment horizontal="center" vertical="top" wrapText="1"/>
    </xf>
    <xf numFmtId="1" fontId="16" fillId="11" borderId="1" xfId="0" applyNumberFormat="1" applyFont="1" applyFill="1" applyBorder="1" applyAlignment="1">
      <alignment horizontal="center"/>
    </xf>
    <xf numFmtId="1" fontId="13" fillId="11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6" fillId="11" borderId="1" xfId="0" quotePrefix="1" applyNumberFormat="1" applyFont="1" applyFill="1" applyBorder="1" applyAlignment="1">
      <alignment horizontal="center" vertical="top" wrapText="1"/>
    </xf>
    <xf numFmtId="1" fontId="16" fillId="19" borderId="1" xfId="0" applyNumberFormat="1" applyFont="1" applyFill="1" applyBorder="1" applyAlignment="1">
      <alignment horizontal="center"/>
    </xf>
    <xf numFmtId="1" fontId="16" fillId="19" borderId="1" xfId="0" quotePrefix="1" applyNumberFormat="1" applyFont="1" applyFill="1" applyBorder="1" applyAlignment="1">
      <alignment horizontal="center" vertical="top" wrapText="1"/>
    </xf>
    <xf numFmtId="1" fontId="16" fillId="19" borderId="1" xfId="0" applyNumberFormat="1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7" borderId="7" xfId="0" applyFont="1" applyFill="1" applyBorder="1"/>
    <xf numFmtId="0" fontId="2" fillId="18" borderId="1" xfId="0" applyFont="1" applyFill="1" applyBorder="1"/>
    <xf numFmtId="0" fontId="11" fillId="18" borderId="1" xfId="0" applyFont="1" applyFill="1" applyBorder="1" applyAlignment="1">
      <alignment horizontal="left" vertical="center"/>
    </xf>
    <xf numFmtId="0" fontId="2" fillId="7" borderId="8" xfId="0" applyFont="1" applyFill="1" applyBorder="1"/>
    <xf numFmtId="0" fontId="2" fillId="18" borderId="1" xfId="0" applyFont="1" applyFill="1" applyBorder="1" applyAlignment="1">
      <alignment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4" borderId="8" xfId="0" applyFont="1" applyFill="1" applyBorder="1"/>
    <xf numFmtId="0" fontId="2" fillId="14" borderId="1" xfId="0" applyFont="1" applyFill="1" applyBorder="1"/>
    <xf numFmtId="0" fontId="2" fillId="14" borderId="1" xfId="0" applyFont="1" applyFill="1" applyBorder="1" applyAlignment="1">
      <alignment wrapText="1"/>
    </xf>
    <xf numFmtId="0" fontId="11" fillId="14" borderId="1" xfId="0" applyFont="1" applyFill="1" applyBorder="1" applyAlignment="1">
      <alignment horizontal="left" vertical="center"/>
    </xf>
    <xf numFmtId="1" fontId="11" fillId="14" borderId="1" xfId="0" applyNumberFormat="1" applyFont="1" applyFill="1" applyBorder="1" applyAlignment="1">
      <alignment horizontal="right" vertical="center"/>
    </xf>
    <xf numFmtId="0" fontId="2" fillId="15" borderId="1" xfId="0" applyFont="1" applyFill="1" applyBorder="1"/>
    <xf numFmtId="0" fontId="2" fillId="7" borderId="7" xfId="0" applyFont="1" applyFill="1" applyBorder="1" applyAlignment="1">
      <alignment wrapText="1"/>
    </xf>
    <xf numFmtId="2" fontId="2" fillId="7" borderId="27" xfId="0" applyNumberFormat="1" applyFont="1" applyFill="1" applyBorder="1"/>
    <xf numFmtId="0" fontId="2" fillId="7" borderId="1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/>
    </xf>
    <xf numFmtId="0" fontId="2" fillId="9" borderId="1" xfId="0" applyFont="1" applyFill="1" applyBorder="1"/>
    <xf numFmtId="0" fontId="2" fillId="13" borderId="7" xfId="0" applyFont="1" applyFill="1" applyBorder="1"/>
    <xf numFmtId="0" fontId="2" fillId="13" borderId="7" xfId="0" applyFont="1" applyFill="1" applyBorder="1" applyAlignment="1">
      <alignment wrapText="1"/>
    </xf>
    <xf numFmtId="0" fontId="2" fillId="13" borderId="7" xfId="0" applyFont="1" applyFill="1" applyBorder="1" applyAlignment="1">
      <alignment horizontal="center" vertical="center" wrapText="1"/>
    </xf>
    <xf numFmtId="0" fontId="2" fillId="16" borderId="7" xfId="0" applyFont="1" applyFill="1" applyBorder="1"/>
    <xf numFmtId="0" fontId="2" fillId="16" borderId="7" xfId="0" applyFont="1" applyFill="1" applyBorder="1" applyAlignment="1">
      <alignment wrapText="1"/>
    </xf>
    <xf numFmtId="0" fontId="2" fillId="16" borderId="7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center"/>
    </xf>
    <xf numFmtId="1" fontId="11" fillId="17" borderId="1" xfId="0" applyNumberFormat="1" applyFont="1" applyFill="1" applyBorder="1" applyAlignment="1">
      <alignment horizontal="right" vertical="center"/>
    </xf>
    <xf numFmtId="0" fontId="2" fillId="14" borderId="7" xfId="0" applyFont="1" applyFill="1" applyBorder="1"/>
    <xf numFmtId="2" fontId="2" fillId="14" borderId="1" xfId="0" applyNumberFormat="1" applyFont="1" applyFill="1" applyBorder="1"/>
    <xf numFmtId="2" fontId="2" fillId="12" borderId="1" xfId="0" applyNumberFormat="1" applyFont="1" applyFill="1" applyBorder="1"/>
    <xf numFmtId="2" fontId="2" fillId="15" borderId="1" xfId="0" applyNumberFormat="1" applyFont="1" applyFill="1" applyBorder="1"/>
    <xf numFmtId="0" fontId="11" fillId="15" borderId="1" xfId="0" applyFont="1" applyFill="1" applyBorder="1" applyAlignment="1">
      <alignment horizontal="left" vertical="center"/>
    </xf>
    <xf numFmtId="2" fontId="2" fillId="18" borderId="1" xfId="0" applyNumberFormat="1" applyFont="1" applyFill="1" applyBorder="1"/>
    <xf numFmtId="2" fontId="2" fillId="7" borderId="1" xfId="0" applyNumberFormat="1" applyFont="1" applyFill="1" applyBorder="1"/>
    <xf numFmtId="0" fontId="11" fillId="17" borderId="8" xfId="0" applyFont="1" applyFill="1" applyBorder="1" applyAlignment="1">
      <alignment horizontal="left" vertical="center"/>
    </xf>
    <xf numFmtId="1" fontId="11" fillId="17" borderId="8" xfId="0" applyNumberFormat="1" applyFont="1" applyFill="1" applyBorder="1" applyAlignment="1">
      <alignment horizontal="right" vertical="center"/>
    </xf>
    <xf numFmtId="0" fontId="11" fillId="17" borderId="7" xfId="0" applyFont="1" applyFill="1" applyBorder="1" applyAlignment="1">
      <alignment horizontal="left" vertical="center"/>
    </xf>
    <xf numFmtId="1" fontId="11" fillId="17" borderId="7" xfId="0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/>
    <xf numFmtId="0" fontId="2" fillId="18" borderId="7" xfId="0" applyFont="1" applyFill="1" applyBorder="1"/>
    <xf numFmtId="2" fontId="2" fillId="18" borderId="29" xfId="0" applyNumberFormat="1" applyFont="1" applyFill="1" applyBorder="1"/>
    <xf numFmtId="0" fontId="2" fillId="18" borderId="7" xfId="0" applyFont="1" applyFill="1" applyBorder="1" applyAlignment="1">
      <alignment wrapText="1"/>
    </xf>
    <xf numFmtId="2" fontId="2" fillId="9" borderId="1" xfId="0" applyNumberFormat="1" applyFont="1" applyFill="1" applyBorder="1"/>
    <xf numFmtId="2" fontId="2" fillId="13" borderId="1" xfId="0" applyNumberFormat="1" applyFont="1" applyFill="1" applyBorder="1"/>
    <xf numFmtId="2" fontId="2" fillId="16" borderId="1" xfId="0" applyNumberFormat="1" applyFont="1" applyFill="1" applyBorder="1"/>
    <xf numFmtId="2" fontId="2" fillId="17" borderId="1" xfId="0" applyNumberFormat="1" applyFont="1" applyFill="1" applyBorder="1"/>
    <xf numFmtId="0" fontId="11" fillId="1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10" borderId="8" xfId="0" applyFont="1" applyFill="1" applyBorder="1" applyAlignment="1">
      <alignment horizontal="center" wrapText="1"/>
    </xf>
    <xf numFmtId="0" fontId="13" fillId="10" borderId="7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4" xfId="0" applyFont="1" applyBorder="1" applyAlignment="1">
      <alignment horizontal="center" textRotation="90" wrapText="1"/>
    </xf>
    <xf numFmtId="0" fontId="0" fillId="8" borderId="0" xfId="0" applyFill="1" applyAlignment="1">
      <alignment horizontal="center"/>
    </xf>
    <xf numFmtId="0" fontId="4" fillId="0" borderId="9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165" fontId="4" fillId="0" borderId="9" xfId="0" applyNumberFormat="1" applyFont="1" applyBorder="1" applyAlignment="1">
      <alignment horizontal="center" textRotation="90" wrapText="1"/>
    </xf>
    <xf numFmtId="165" fontId="4" fillId="0" borderId="10" xfId="0" applyNumberFormat="1" applyFont="1" applyBorder="1" applyAlignment="1">
      <alignment horizontal="center" textRotation="90" wrapText="1"/>
    </xf>
    <xf numFmtId="0" fontId="5" fillId="8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2" fillId="16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E11"/>
  <sheetViews>
    <sheetView workbookViewId="0">
      <selection activeCell="C4" sqref="C4:E11"/>
    </sheetView>
  </sheetViews>
  <sheetFormatPr defaultRowHeight="12.75" x14ac:dyDescent="0.2"/>
  <cols>
    <col min="1" max="1" width="62" customWidth="1"/>
    <col min="2" max="2" width="12.140625" customWidth="1"/>
    <col min="3" max="3" width="10.5703125" customWidth="1"/>
  </cols>
  <sheetData>
    <row r="2" spans="1:5" x14ac:dyDescent="0.2">
      <c r="A2" s="52">
        <v>2018</v>
      </c>
    </row>
    <row r="3" spans="1:5" x14ac:dyDescent="0.2">
      <c r="A3" s="13" t="s">
        <v>95</v>
      </c>
      <c r="B3" s="13" t="s">
        <v>96</v>
      </c>
      <c r="C3" s="13" t="s">
        <v>64</v>
      </c>
      <c r="D3" s="13" t="s">
        <v>47</v>
      </c>
      <c r="E3" s="13" t="s">
        <v>97</v>
      </c>
    </row>
    <row r="4" spans="1:5" ht="25.5" x14ac:dyDescent="0.2">
      <c r="A4" s="49" t="s">
        <v>98</v>
      </c>
      <c r="B4" s="13">
        <f>SUM(C4:E4)</f>
        <v>81</v>
      </c>
      <c r="C4" s="13">
        <v>63</v>
      </c>
      <c r="D4" s="13">
        <v>18</v>
      </c>
      <c r="E4" s="13">
        <v>0</v>
      </c>
    </row>
    <row r="5" spans="1:5" ht="25.5" x14ac:dyDescent="0.2">
      <c r="A5" s="49" t="s">
        <v>99</v>
      </c>
      <c r="B5" s="13">
        <f t="shared" ref="B5:B10" si="0">SUM(C5:E5)</f>
        <v>62</v>
      </c>
      <c r="C5" s="13">
        <v>53</v>
      </c>
      <c r="D5" s="13">
        <v>5</v>
      </c>
      <c r="E5" s="13">
        <v>4</v>
      </c>
    </row>
    <row r="6" spans="1:5" ht="25.5" x14ac:dyDescent="0.2">
      <c r="A6" s="49" t="s">
        <v>100</v>
      </c>
      <c r="B6" s="13">
        <f t="shared" si="0"/>
        <v>87</v>
      </c>
      <c r="C6" s="13">
        <v>78</v>
      </c>
      <c r="D6" s="13">
        <v>8</v>
      </c>
      <c r="E6" s="13">
        <v>1</v>
      </c>
    </row>
    <row r="7" spans="1:5" ht="25.5" x14ac:dyDescent="0.2">
      <c r="A7" s="49" t="s">
        <v>101</v>
      </c>
      <c r="B7" s="13">
        <f t="shared" si="0"/>
        <v>84</v>
      </c>
      <c r="C7" s="13">
        <v>67</v>
      </c>
      <c r="D7" s="13">
        <v>10</v>
      </c>
      <c r="E7" s="13">
        <v>7</v>
      </c>
    </row>
    <row r="8" spans="1:5" ht="25.5" x14ac:dyDescent="0.2">
      <c r="A8" s="49" t="s">
        <v>102</v>
      </c>
      <c r="B8" s="13">
        <f t="shared" si="0"/>
        <v>23</v>
      </c>
      <c r="C8" s="13">
        <v>9</v>
      </c>
      <c r="D8" s="13">
        <v>13</v>
      </c>
      <c r="E8" s="13">
        <v>1</v>
      </c>
    </row>
    <row r="9" spans="1:5" ht="25.5" x14ac:dyDescent="0.2">
      <c r="A9" s="49" t="s">
        <v>103</v>
      </c>
      <c r="B9" s="13">
        <f t="shared" si="0"/>
        <v>45</v>
      </c>
      <c r="C9" s="13">
        <v>34</v>
      </c>
      <c r="D9" s="13">
        <v>5</v>
      </c>
      <c r="E9" s="13">
        <v>6</v>
      </c>
    </row>
    <row r="10" spans="1:5" ht="25.5" x14ac:dyDescent="0.2">
      <c r="A10" s="49" t="s">
        <v>104</v>
      </c>
      <c r="B10" s="13">
        <f t="shared" si="0"/>
        <v>47</v>
      </c>
      <c r="C10" s="13">
        <v>47</v>
      </c>
      <c r="D10" s="13">
        <v>0</v>
      </c>
      <c r="E10" s="13">
        <v>0</v>
      </c>
    </row>
    <row r="11" spans="1:5" ht="15" x14ac:dyDescent="0.25">
      <c r="A11" s="50" t="s">
        <v>35</v>
      </c>
      <c r="B11" s="51">
        <f>SUM(B4:B10)</f>
        <v>429</v>
      </c>
      <c r="C11" s="51">
        <f t="shared" ref="C11:E11" si="1">SUM(C4:C10)</f>
        <v>351</v>
      </c>
      <c r="D11" s="51">
        <f t="shared" si="1"/>
        <v>59</v>
      </c>
      <c r="E11" s="51">
        <f t="shared" si="1"/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3:I31"/>
  <sheetViews>
    <sheetView workbookViewId="0">
      <selection activeCell="B8" sqref="B8:I20"/>
    </sheetView>
  </sheetViews>
  <sheetFormatPr defaultRowHeight="12.75" x14ac:dyDescent="0.2"/>
  <cols>
    <col min="2" max="2" width="11.42578125" customWidth="1"/>
  </cols>
  <sheetData>
    <row r="3" spans="1:9" x14ac:dyDescent="0.2">
      <c r="A3" s="187" t="s">
        <v>37</v>
      </c>
      <c r="B3" s="187"/>
      <c r="C3" s="187"/>
      <c r="D3" s="187"/>
      <c r="E3" s="187"/>
      <c r="F3" s="187"/>
      <c r="G3" s="187"/>
      <c r="H3" s="187"/>
    </row>
    <row r="4" spans="1:9" x14ac:dyDescent="0.2">
      <c r="A4" s="188" t="s">
        <v>117</v>
      </c>
      <c r="B4" s="188"/>
      <c r="C4" s="188"/>
      <c r="D4" s="188"/>
      <c r="E4" s="188"/>
      <c r="F4" s="188"/>
      <c r="G4" s="188"/>
      <c r="H4" s="188"/>
    </row>
    <row r="5" spans="1:9" x14ac:dyDescent="0.2">
      <c r="G5" s="71"/>
      <c r="H5" s="71"/>
    </row>
    <row r="6" spans="1:9" ht="12.75" customHeight="1" x14ac:dyDescent="0.2">
      <c r="A6" s="189" t="s">
        <v>10</v>
      </c>
      <c r="B6" s="191" t="s">
        <v>38</v>
      </c>
      <c r="C6" s="191"/>
      <c r="D6" s="191"/>
      <c r="E6" s="191"/>
      <c r="F6" s="191"/>
      <c r="G6" s="191"/>
      <c r="H6" s="191"/>
      <c r="I6" s="189" t="s">
        <v>35</v>
      </c>
    </row>
    <row r="7" spans="1:9" x14ac:dyDescent="0.2">
      <c r="A7" s="190"/>
      <c r="B7" s="70" t="s">
        <v>39</v>
      </c>
      <c r="C7" s="70" t="s">
        <v>22</v>
      </c>
      <c r="D7" s="70" t="s">
        <v>23</v>
      </c>
      <c r="E7" s="70" t="s">
        <v>24</v>
      </c>
      <c r="F7" s="70" t="s">
        <v>25</v>
      </c>
      <c r="G7" s="70" t="s">
        <v>26</v>
      </c>
      <c r="H7" s="15" t="s">
        <v>27</v>
      </c>
      <c r="I7" s="190"/>
    </row>
    <row r="8" spans="1:9" x14ac:dyDescent="0.2">
      <c r="A8" s="16" t="s">
        <v>40</v>
      </c>
      <c r="B8" s="16">
        <v>47</v>
      </c>
      <c r="C8" s="16">
        <v>62</v>
      </c>
      <c r="D8" s="16">
        <v>51</v>
      </c>
      <c r="E8" s="16">
        <v>78</v>
      </c>
      <c r="F8" s="16">
        <v>63</v>
      </c>
      <c r="G8" s="16">
        <v>9</v>
      </c>
      <c r="H8" s="17">
        <v>34</v>
      </c>
      <c r="I8" s="18">
        <f t="shared" ref="I8:I17" si="0">SUM(B8:H8)</f>
        <v>344</v>
      </c>
    </row>
    <row r="9" spans="1:9" x14ac:dyDescent="0.2">
      <c r="A9" s="16" t="s">
        <v>41</v>
      </c>
      <c r="B9" s="16">
        <v>47</v>
      </c>
      <c r="C9" s="16">
        <v>62</v>
      </c>
      <c r="D9" s="16">
        <v>51</v>
      </c>
      <c r="E9" s="16">
        <v>78</v>
      </c>
      <c r="F9" s="16">
        <v>64</v>
      </c>
      <c r="G9" s="16">
        <v>9</v>
      </c>
      <c r="H9" s="17">
        <v>34</v>
      </c>
      <c r="I9" s="18">
        <f t="shared" si="0"/>
        <v>345</v>
      </c>
    </row>
    <row r="10" spans="1:9" x14ac:dyDescent="0.2">
      <c r="A10" s="16" t="s">
        <v>42</v>
      </c>
      <c r="B10" s="16">
        <v>18</v>
      </c>
      <c r="C10" s="16">
        <v>9</v>
      </c>
      <c r="D10" s="16">
        <v>4</v>
      </c>
      <c r="E10" s="16">
        <v>25</v>
      </c>
      <c r="F10" s="16">
        <v>7</v>
      </c>
      <c r="G10" s="16">
        <v>1</v>
      </c>
      <c r="H10" s="17">
        <v>4</v>
      </c>
      <c r="I10" s="18">
        <f t="shared" si="0"/>
        <v>68</v>
      </c>
    </row>
    <row r="11" spans="1:9" x14ac:dyDescent="0.2">
      <c r="A11" s="19" t="s">
        <v>43</v>
      </c>
      <c r="B11" s="19">
        <v>18</v>
      </c>
      <c r="C11" s="19">
        <v>11</v>
      </c>
      <c r="D11" s="19">
        <v>9</v>
      </c>
      <c r="E11" s="19">
        <v>12</v>
      </c>
      <c r="F11" s="19">
        <v>1</v>
      </c>
      <c r="G11" s="19">
        <v>0</v>
      </c>
      <c r="H11" s="19">
        <v>2</v>
      </c>
      <c r="I11" s="18">
        <f t="shared" si="0"/>
        <v>53</v>
      </c>
    </row>
    <row r="12" spans="1:9" x14ac:dyDescent="0.2">
      <c r="A12" s="19" t="s">
        <v>77</v>
      </c>
      <c r="B12" s="19">
        <v>7</v>
      </c>
      <c r="C12" s="19">
        <v>35</v>
      </c>
      <c r="D12" s="19">
        <v>1</v>
      </c>
      <c r="E12" s="19">
        <v>30</v>
      </c>
      <c r="F12" s="19">
        <v>38</v>
      </c>
      <c r="G12" s="19">
        <v>0</v>
      </c>
      <c r="H12" s="19">
        <v>16</v>
      </c>
      <c r="I12" s="18">
        <f t="shared" si="0"/>
        <v>127</v>
      </c>
    </row>
    <row r="13" spans="1:9" x14ac:dyDescent="0.2">
      <c r="A13" s="72" t="s">
        <v>44</v>
      </c>
      <c r="B13" s="16">
        <v>9</v>
      </c>
      <c r="C13" s="16">
        <v>7</v>
      </c>
      <c r="D13" s="16">
        <v>6</v>
      </c>
      <c r="E13" s="16">
        <v>25</v>
      </c>
      <c r="F13" s="16">
        <v>14</v>
      </c>
      <c r="G13" s="16">
        <v>8</v>
      </c>
      <c r="H13" s="16">
        <v>8</v>
      </c>
      <c r="I13" s="18">
        <f t="shared" si="0"/>
        <v>77</v>
      </c>
    </row>
    <row r="14" spans="1:9" x14ac:dyDescent="0.2">
      <c r="A14" s="72" t="s">
        <v>75</v>
      </c>
      <c r="B14" s="16">
        <v>1</v>
      </c>
      <c r="C14" s="16">
        <v>0</v>
      </c>
      <c r="D14" s="16">
        <v>0</v>
      </c>
      <c r="E14" s="16">
        <v>3</v>
      </c>
      <c r="F14" s="16">
        <v>1</v>
      </c>
      <c r="G14" s="16">
        <v>1</v>
      </c>
      <c r="H14" s="16">
        <v>1</v>
      </c>
      <c r="I14" s="18">
        <f t="shared" si="0"/>
        <v>7</v>
      </c>
    </row>
    <row r="15" spans="1:9" x14ac:dyDescent="0.2">
      <c r="A15" s="72" t="s">
        <v>76</v>
      </c>
      <c r="B15" s="16">
        <v>9</v>
      </c>
      <c r="C15" s="16">
        <v>26</v>
      </c>
      <c r="D15" s="16">
        <v>41</v>
      </c>
      <c r="E15" s="16">
        <v>14</v>
      </c>
      <c r="F15" s="16">
        <v>24</v>
      </c>
      <c r="G15" s="16">
        <v>0</v>
      </c>
      <c r="H15" s="16">
        <v>20</v>
      </c>
      <c r="I15" s="18">
        <f t="shared" si="0"/>
        <v>134</v>
      </c>
    </row>
    <row r="16" spans="1:9" x14ac:dyDescent="0.2">
      <c r="A16" s="6" t="s">
        <v>45</v>
      </c>
      <c r="B16" s="20">
        <v>2</v>
      </c>
      <c r="C16" s="20">
        <v>1</v>
      </c>
      <c r="D16" s="20">
        <v>0</v>
      </c>
      <c r="E16" s="20">
        <v>0</v>
      </c>
      <c r="F16" s="20">
        <v>1</v>
      </c>
      <c r="G16" s="20">
        <v>0</v>
      </c>
      <c r="H16" s="22">
        <v>0</v>
      </c>
      <c r="I16" s="18">
        <f t="shared" si="0"/>
        <v>4</v>
      </c>
    </row>
    <row r="17" spans="1:9" x14ac:dyDescent="0.2">
      <c r="A17" s="6" t="s">
        <v>93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1">
        <v>0</v>
      </c>
      <c r="H17" s="22">
        <v>0</v>
      </c>
      <c r="I17" s="18">
        <f t="shared" si="0"/>
        <v>0</v>
      </c>
    </row>
    <row r="18" spans="1:9" x14ac:dyDescent="0.2">
      <c r="A18" s="6" t="s">
        <v>46</v>
      </c>
      <c r="B18" s="20">
        <v>27</v>
      </c>
      <c r="C18" s="20">
        <v>35</v>
      </c>
      <c r="D18" s="20">
        <v>40</v>
      </c>
      <c r="E18" s="20">
        <v>47</v>
      </c>
      <c r="F18" s="20">
        <v>45</v>
      </c>
      <c r="G18" s="21">
        <v>9</v>
      </c>
      <c r="H18" s="22">
        <v>17</v>
      </c>
      <c r="I18" s="18">
        <f t="shared" ref="I18:I19" si="1">SUM(B18:H18)</f>
        <v>220</v>
      </c>
    </row>
    <row r="19" spans="1:9" x14ac:dyDescent="0.2">
      <c r="A19" s="6" t="s">
        <v>92</v>
      </c>
      <c r="B19" s="20">
        <v>3</v>
      </c>
      <c r="C19" s="20">
        <v>1</v>
      </c>
      <c r="D19" s="20">
        <v>3</v>
      </c>
      <c r="E19" s="20">
        <v>0</v>
      </c>
      <c r="F19" s="20">
        <v>0</v>
      </c>
      <c r="G19" s="21">
        <v>1</v>
      </c>
      <c r="H19" s="22">
        <v>0</v>
      </c>
      <c r="I19" s="18">
        <f t="shared" si="1"/>
        <v>8</v>
      </c>
    </row>
    <row r="20" spans="1:9" x14ac:dyDescent="0.2">
      <c r="A20" s="53" t="s">
        <v>35</v>
      </c>
      <c r="B20" s="53">
        <f>SUM(B8:B19)</f>
        <v>188</v>
      </c>
      <c r="C20" s="53">
        <f t="shared" ref="C20:I20" si="2">SUM(C8:C19)</f>
        <v>249</v>
      </c>
      <c r="D20" s="53">
        <f t="shared" si="2"/>
        <v>206</v>
      </c>
      <c r="E20" s="53">
        <f t="shared" si="2"/>
        <v>312</v>
      </c>
      <c r="F20" s="53">
        <f t="shared" si="2"/>
        <v>258</v>
      </c>
      <c r="G20" s="53">
        <f t="shared" si="2"/>
        <v>38</v>
      </c>
      <c r="H20" s="53">
        <f t="shared" si="2"/>
        <v>136</v>
      </c>
      <c r="I20" s="53">
        <f t="shared" si="2"/>
        <v>1387</v>
      </c>
    </row>
    <row r="21" spans="1:9" x14ac:dyDescent="0.2">
      <c r="A21" s="39"/>
      <c r="B21" s="38"/>
      <c r="C21" s="38"/>
    </row>
    <row r="22" spans="1:9" x14ac:dyDescent="0.2">
      <c r="A22" s="54" t="s">
        <v>47</v>
      </c>
    </row>
    <row r="23" spans="1:9" x14ac:dyDescent="0.2">
      <c r="A23" s="23" t="s">
        <v>0</v>
      </c>
      <c r="B23" s="14" t="s">
        <v>65</v>
      </c>
      <c r="C23" s="14" t="s">
        <v>66</v>
      </c>
    </row>
    <row r="24" spans="1:9" x14ac:dyDescent="0.2">
      <c r="A24" s="23" t="s">
        <v>118</v>
      </c>
      <c r="B24" s="84">
        <v>0</v>
      </c>
      <c r="C24" s="84">
        <v>0</v>
      </c>
    </row>
    <row r="25" spans="1:9" x14ac:dyDescent="0.2">
      <c r="A25" s="85" t="s">
        <v>119</v>
      </c>
      <c r="B25" s="84">
        <v>18</v>
      </c>
      <c r="C25" s="84">
        <v>18</v>
      </c>
    </row>
    <row r="26" spans="1:9" x14ac:dyDescent="0.2">
      <c r="A26" s="85" t="s">
        <v>67</v>
      </c>
      <c r="B26" s="84">
        <v>5</v>
      </c>
      <c r="C26" s="84">
        <v>5</v>
      </c>
    </row>
    <row r="27" spans="1:9" x14ac:dyDescent="0.2">
      <c r="A27" s="85" t="s">
        <v>68</v>
      </c>
      <c r="B27" s="84">
        <v>8</v>
      </c>
      <c r="C27" s="84">
        <v>8</v>
      </c>
    </row>
    <row r="28" spans="1:9" x14ac:dyDescent="0.2">
      <c r="A28" s="86" t="s">
        <v>79</v>
      </c>
      <c r="B28" s="84">
        <v>10</v>
      </c>
      <c r="C28" s="84">
        <v>10</v>
      </c>
    </row>
    <row r="29" spans="1:9" x14ac:dyDescent="0.2">
      <c r="A29" s="86" t="s">
        <v>69</v>
      </c>
      <c r="B29" s="84">
        <v>13</v>
      </c>
      <c r="C29" s="84">
        <v>13</v>
      </c>
    </row>
    <row r="30" spans="1:9" x14ac:dyDescent="0.2">
      <c r="A30" s="87" t="s">
        <v>78</v>
      </c>
      <c r="B30" s="84">
        <v>5</v>
      </c>
      <c r="C30" s="84">
        <v>5</v>
      </c>
    </row>
    <row r="31" spans="1:9" x14ac:dyDescent="0.2">
      <c r="A31" s="53" t="s">
        <v>120</v>
      </c>
      <c r="B31" s="88">
        <f>SUM(B25:B30)</f>
        <v>59</v>
      </c>
      <c r="C31" s="88">
        <f>SUM(C25:C30)</f>
        <v>59</v>
      </c>
    </row>
  </sheetData>
  <mergeCells count="5">
    <mergeCell ref="A3:H3"/>
    <mergeCell ref="A4:H4"/>
    <mergeCell ref="A6:A7"/>
    <mergeCell ref="B6:H6"/>
    <mergeCell ref="I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AT36"/>
  <sheetViews>
    <sheetView topLeftCell="A7" workbookViewId="0">
      <pane xSplit="1" topLeftCell="B1" activePane="topRight" state="frozen"/>
      <selection pane="topRight" activeCell="AD29" sqref="AD29"/>
    </sheetView>
  </sheetViews>
  <sheetFormatPr defaultRowHeight="12.75" x14ac:dyDescent="0.2"/>
  <cols>
    <col min="1" max="1" width="12.5703125" style="98" customWidth="1"/>
    <col min="2" max="2" width="5.85546875" style="98" customWidth="1"/>
    <col min="3" max="3" width="6.140625" style="98" customWidth="1"/>
    <col min="4" max="4" width="6.85546875" style="98" customWidth="1"/>
    <col min="5" max="5" width="6.140625" style="99" customWidth="1"/>
    <col min="6" max="6" width="5.42578125" style="99" customWidth="1"/>
    <col min="7" max="7" width="8.140625" style="99" customWidth="1"/>
    <col min="8" max="8" width="6.42578125" style="99" customWidth="1"/>
    <col min="9" max="9" width="4.7109375" style="99" customWidth="1"/>
    <col min="10" max="10" width="5" style="99" customWidth="1"/>
    <col min="11" max="11" width="6.7109375" style="99" customWidth="1"/>
    <col min="12" max="12" width="6" style="99" customWidth="1"/>
    <col min="13" max="13" width="4.7109375" style="99" customWidth="1"/>
    <col min="14" max="14" width="5.42578125" style="99" customWidth="1"/>
    <col min="15" max="16" width="5.7109375" style="99" customWidth="1"/>
    <col min="17" max="17" width="4.7109375" style="99" customWidth="1"/>
    <col min="18" max="18" width="5.28515625" style="99" customWidth="1"/>
    <col min="19" max="19" width="5.85546875" style="99" customWidth="1"/>
    <col min="20" max="20" width="6.28515625" style="99" customWidth="1"/>
    <col min="21" max="21" width="4.85546875" style="99" customWidth="1"/>
    <col min="22" max="22" width="5.85546875" style="99" customWidth="1"/>
    <col min="23" max="23" width="6.7109375" style="99" customWidth="1"/>
    <col min="24" max="24" width="7.5703125" style="99" customWidth="1"/>
    <col min="25" max="25" width="7.42578125" style="99" customWidth="1"/>
    <col min="26" max="26" width="4.85546875" style="99" customWidth="1"/>
    <col min="27" max="28" width="5.7109375" style="99" customWidth="1"/>
    <col min="29" max="29" width="4.85546875" style="99" customWidth="1"/>
    <col min="30" max="30" width="5.140625" style="99" customWidth="1"/>
    <col min="31" max="31" width="6" style="99" customWidth="1"/>
    <col min="32" max="32" width="6.140625" style="99" customWidth="1"/>
    <col min="33" max="33" width="5.42578125" style="99" customWidth="1"/>
    <col min="34" max="37" width="9.140625" style="99"/>
    <col min="38" max="38" width="9.140625" style="100"/>
    <col min="39" max="46" width="9.140625" style="83"/>
  </cols>
  <sheetData>
    <row r="2" spans="1:46" x14ac:dyDescent="0.2">
      <c r="A2" s="96">
        <v>2017</v>
      </c>
      <c r="B2" s="97" t="s">
        <v>88</v>
      </c>
      <c r="T2" s="99" t="s">
        <v>81</v>
      </c>
    </row>
    <row r="4" spans="1:46" x14ac:dyDescent="0.2">
      <c r="A4" s="101"/>
      <c r="B4" s="101"/>
      <c r="C4" s="101"/>
      <c r="D4" s="101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46" s="2" customFormat="1" ht="15" customHeight="1" x14ac:dyDescent="0.2">
      <c r="A5" s="194" t="s">
        <v>54</v>
      </c>
      <c r="B5" s="192" t="s">
        <v>39</v>
      </c>
      <c r="C5" s="192"/>
      <c r="D5" s="192"/>
      <c r="E5" s="192"/>
      <c r="F5" s="192" t="s">
        <v>58</v>
      </c>
      <c r="G5" s="192"/>
      <c r="H5" s="192"/>
      <c r="I5" s="192"/>
      <c r="J5" s="192" t="s">
        <v>23</v>
      </c>
      <c r="K5" s="192"/>
      <c r="L5" s="192"/>
      <c r="M5" s="192"/>
      <c r="N5" s="192" t="s">
        <v>24</v>
      </c>
      <c r="O5" s="192"/>
      <c r="P5" s="192"/>
      <c r="Q5" s="192"/>
      <c r="R5" s="192" t="s">
        <v>25</v>
      </c>
      <c r="S5" s="192"/>
      <c r="T5" s="192"/>
      <c r="U5" s="192"/>
      <c r="V5" s="192" t="s">
        <v>26</v>
      </c>
      <c r="W5" s="192"/>
      <c r="X5" s="192"/>
      <c r="Y5" s="192"/>
      <c r="Z5" s="192" t="s">
        <v>27</v>
      </c>
      <c r="AA5" s="192"/>
      <c r="AB5" s="192"/>
      <c r="AC5" s="192"/>
      <c r="AD5" s="192" t="s">
        <v>9</v>
      </c>
      <c r="AE5" s="192"/>
      <c r="AF5" s="192"/>
      <c r="AG5" s="192"/>
      <c r="AH5" s="192" t="s">
        <v>87</v>
      </c>
      <c r="AI5" s="192"/>
      <c r="AJ5" s="192"/>
      <c r="AK5" s="192"/>
      <c r="AL5" s="103"/>
      <c r="AM5" s="82"/>
      <c r="AN5" s="82"/>
      <c r="AO5" s="82"/>
      <c r="AP5" s="82"/>
      <c r="AQ5" s="82"/>
      <c r="AR5" s="82"/>
      <c r="AS5" s="82"/>
      <c r="AT5" s="82"/>
    </row>
    <row r="6" spans="1:46" s="2" customFormat="1" ht="96" customHeight="1" x14ac:dyDescent="0.2">
      <c r="A6" s="195"/>
      <c r="B6" s="104" t="s">
        <v>55</v>
      </c>
      <c r="C6" s="104" t="s">
        <v>56</v>
      </c>
      <c r="D6" s="104" t="s">
        <v>57</v>
      </c>
      <c r="E6" s="104" t="s">
        <v>1</v>
      </c>
      <c r="F6" s="104" t="s">
        <v>55</v>
      </c>
      <c r="G6" s="104" t="s">
        <v>56</v>
      </c>
      <c r="H6" s="104" t="s">
        <v>57</v>
      </c>
      <c r="I6" s="104" t="s">
        <v>1</v>
      </c>
      <c r="J6" s="104" t="s">
        <v>55</v>
      </c>
      <c r="K6" s="104" t="s">
        <v>56</v>
      </c>
      <c r="L6" s="104" t="s">
        <v>57</v>
      </c>
      <c r="M6" s="104" t="s">
        <v>1</v>
      </c>
      <c r="N6" s="104" t="s">
        <v>55</v>
      </c>
      <c r="O6" s="104" t="s">
        <v>56</v>
      </c>
      <c r="P6" s="104" t="s">
        <v>57</v>
      </c>
      <c r="Q6" s="104" t="s">
        <v>1</v>
      </c>
      <c r="R6" s="104" t="s">
        <v>55</v>
      </c>
      <c r="S6" s="104" t="s">
        <v>56</v>
      </c>
      <c r="T6" s="104" t="s">
        <v>57</v>
      </c>
      <c r="U6" s="104" t="s">
        <v>1</v>
      </c>
      <c r="V6" s="104" t="s">
        <v>55</v>
      </c>
      <c r="W6" s="104" t="s">
        <v>56</v>
      </c>
      <c r="X6" s="104" t="s">
        <v>57</v>
      </c>
      <c r="Y6" s="104" t="s">
        <v>1</v>
      </c>
      <c r="Z6" s="104" t="s">
        <v>55</v>
      </c>
      <c r="AA6" s="104" t="s">
        <v>56</v>
      </c>
      <c r="AB6" s="104" t="s">
        <v>57</v>
      </c>
      <c r="AC6" s="104" t="s">
        <v>1</v>
      </c>
      <c r="AD6" s="104" t="s">
        <v>55</v>
      </c>
      <c r="AE6" s="104" t="s">
        <v>56</v>
      </c>
      <c r="AF6" s="104" t="s">
        <v>57</v>
      </c>
      <c r="AG6" s="104" t="s">
        <v>1</v>
      </c>
      <c r="AH6" s="104" t="s">
        <v>55</v>
      </c>
      <c r="AI6" s="104" t="s">
        <v>56</v>
      </c>
      <c r="AJ6" s="104" t="s">
        <v>57</v>
      </c>
      <c r="AK6" s="104" t="s">
        <v>1</v>
      </c>
      <c r="AL6" s="103"/>
      <c r="AM6" s="82"/>
      <c r="AN6" s="82"/>
      <c r="AO6" s="82"/>
      <c r="AP6" s="82"/>
      <c r="AQ6" s="82"/>
      <c r="AR6" s="82"/>
      <c r="AS6" s="82"/>
      <c r="AT6" s="82"/>
    </row>
    <row r="7" spans="1:46" s="7" customFormat="1" ht="20.100000000000001" customHeight="1" x14ac:dyDescent="0.2">
      <c r="A7" s="105" t="s">
        <v>40</v>
      </c>
      <c r="B7" s="106">
        <f t="shared" ref="B7:B16" si="0">SUM(B21:E21)</f>
        <v>47</v>
      </c>
      <c r="C7" s="107">
        <f t="shared" ref="C7:C17" si="1">(B7-B21)/B7</f>
        <v>1</v>
      </c>
      <c r="D7" s="107">
        <f t="shared" ref="D7:D17" si="2">(D21+E21)/B7</f>
        <v>0.80851063829787229</v>
      </c>
      <c r="E7" s="108">
        <f t="shared" ref="E7:E17" si="3">(B21*2+C21*3+D21*4+E21*5)/B7</f>
        <v>4.2978723404255321</v>
      </c>
      <c r="F7" s="106">
        <f t="shared" ref="F7:F15" si="4">SUM(F21:I21)</f>
        <v>62</v>
      </c>
      <c r="G7" s="107">
        <f>(F7-F21)/F7</f>
        <v>0.9838709677419355</v>
      </c>
      <c r="H7" s="107">
        <f>(H21+I21)/F7</f>
        <v>0.59677419354838712</v>
      </c>
      <c r="I7" s="108">
        <f>(F21*2+G21*3+H21*4+I21*5)/F7</f>
        <v>3.7580645161290325</v>
      </c>
      <c r="J7" s="106">
        <f>SUM(J21:M21)</f>
        <v>51</v>
      </c>
      <c r="K7" s="107">
        <f>(J7-J21)/J7</f>
        <v>0.96078431372549022</v>
      </c>
      <c r="L7" s="107">
        <f>(L21+M21)/J7</f>
        <v>0.47058823529411764</v>
      </c>
      <c r="M7" s="108">
        <f>(J21*2+K21*3+L21*4+M21*5)/J7</f>
        <v>3.5294117647058822</v>
      </c>
      <c r="N7" s="106">
        <f t="shared" ref="N7:N8" si="5">SUM(N21:Q21)</f>
        <v>78</v>
      </c>
      <c r="O7" s="107">
        <f t="shared" ref="O7:O8" si="6">(N7-N21)/N7</f>
        <v>1</v>
      </c>
      <c r="P7" s="107">
        <f t="shared" ref="P7:P8" si="7">(P21+Q21)/N7</f>
        <v>0.47435897435897434</v>
      </c>
      <c r="Q7" s="108">
        <f t="shared" ref="Q7:Q8" si="8">(N21*2+O21*3+P21*4+Q21*5)/N7</f>
        <v>3.6153846153846154</v>
      </c>
      <c r="R7" s="106">
        <f t="shared" ref="R7:R8" si="9">SUM(R21:U21)</f>
        <v>63</v>
      </c>
      <c r="S7" s="107">
        <f t="shared" ref="S7:S8" si="10">(R7-R21)/R7</f>
        <v>0.96825396825396826</v>
      </c>
      <c r="T7" s="107">
        <f t="shared" ref="T7:T8" si="11">(T21+U21)/R7</f>
        <v>0.44444444444444442</v>
      </c>
      <c r="U7" s="108">
        <f t="shared" ref="U7:U8" si="12">(R21*2+S21*3+T21*4+U21*5)/R7</f>
        <v>3.5873015873015874</v>
      </c>
      <c r="V7" s="106">
        <f>SUM(V21:Y21)</f>
        <v>9</v>
      </c>
      <c r="W7" s="107">
        <f>(V7-V21)/V7</f>
        <v>1</v>
      </c>
      <c r="X7" s="107">
        <f>(X21+Y21)/V7</f>
        <v>0.22222222222222221</v>
      </c>
      <c r="Y7" s="108">
        <f>(V21*2+W21*3+X21*4+Y21*5)/V7</f>
        <v>3.2222222222222223</v>
      </c>
      <c r="Z7" s="106">
        <f>SUM(Z21:AC21)</f>
        <v>34</v>
      </c>
      <c r="AA7" s="107">
        <f>(Z7-Z21)/Z7</f>
        <v>0.8529411764705882</v>
      </c>
      <c r="AB7" s="107">
        <f>(AB21+AC21)/Z7</f>
        <v>0.3235294117647059</v>
      </c>
      <c r="AC7" s="108">
        <f>(Z21*2+AA21*3+AB21*4+AC21*5)/Z7</f>
        <v>3.2647058823529411</v>
      </c>
      <c r="AD7" s="109">
        <f>SUM(AD21:AG21)</f>
        <v>344</v>
      </c>
      <c r="AE7" s="107">
        <f t="shared" ref="AE7:AE17" si="13">(AD7-AD21)/AD7</f>
        <v>0.97093023255813948</v>
      </c>
      <c r="AF7" s="107">
        <f t="shared" ref="AF7:AF17" si="14">(AF21+AG21)/AD7</f>
        <v>0.51453488372093026</v>
      </c>
      <c r="AG7" s="108">
        <f t="shared" ref="AG7:AG17" si="15">(AD21*2+AE21*3+AF21*4+AG21*5)/AD7</f>
        <v>3.6715116279069768</v>
      </c>
      <c r="AH7" s="106">
        <f t="shared" ref="AH7:AH16" si="16">SUM(AH21:AK21)</f>
        <v>24993</v>
      </c>
      <c r="AI7" s="107">
        <f t="shared" ref="AI7:AI17" si="17">(AH7-AH21)/AH7</f>
        <v>0.94050334093546195</v>
      </c>
      <c r="AJ7" s="107">
        <f t="shared" ref="AJ7:AJ17" si="18">(AJ21+AK21)/AH7</f>
        <v>0.49845956867923019</v>
      </c>
      <c r="AK7" s="108">
        <f t="shared" ref="AK7:AK17" si="19">(AH21*2+AI21*3+AJ21*4+AK21*5)/AH7</f>
        <v>3.6147721361981353</v>
      </c>
      <c r="AL7" s="110"/>
      <c r="AM7" s="89"/>
      <c r="AN7" s="89"/>
      <c r="AO7" s="89"/>
      <c r="AP7" s="89"/>
      <c r="AQ7" s="89"/>
      <c r="AR7" s="89"/>
      <c r="AS7" s="89"/>
      <c r="AT7" s="89"/>
    </row>
    <row r="8" spans="1:46" s="7" customFormat="1" ht="20.100000000000001" customHeight="1" x14ac:dyDescent="0.2">
      <c r="A8" s="105" t="s">
        <v>41</v>
      </c>
      <c r="B8" s="106">
        <f t="shared" si="0"/>
        <v>47</v>
      </c>
      <c r="C8" s="107">
        <f t="shared" si="1"/>
        <v>1</v>
      </c>
      <c r="D8" s="107">
        <f t="shared" si="2"/>
        <v>0.68085106382978722</v>
      </c>
      <c r="E8" s="108">
        <f t="shared" si="3"/>
        <v>4</v>
      </c>
      <c r="F8" s="106">
        <f t="shared" si="4"/>
        <v>62</v>
      </c>
      <c r="G8" s="107">
        <f>(F8-F22)/F8</f>
        <v>0.9838709677419355</v>
      </c>
      <c r="H8" s="107">
        <f>(H22+I22)/F8</f>
        <v>0.43548387096774194</v>
      </c>
      <c r="I8" s="108">
        <f>(F22*2+G22*3+H22*4+I22*5)/F8</f>
        <v>3.5</v>
      </c>
      <c r="J8" s="106">
        <f>SUM(J22:M22)</f>
        <v>51</v>
      </c>
      <c r="K8" s="107">
        <f>(J8-J22)/J8</f>
        <v>0.94117647058823528</v>
      </c>
      <c r="L8" s="107">
        <f>(L22+M22)/J8</f>
        <v>0.47058823529411764</v>
      </c>
      <c r="M8" s="108">
        <f>(J22*2+K22*3+L22*4+M22*5)/J8</f>
        <v>3.4705882352941178</v>
      </c>
      <c r="N8" s="106">
        <f t="shared" si="5"/>
        <v>78</v>
      </c>
      <c r="O8" s="107">
        <f t="shared" si="6"/>
        <v>1</v>
      </c>
      <c r="P8" s="107">
        <f t="shared" si="7"/>
        <v>0.62820512820512819</v>
      </c>
      <c r="Q8" s="108">
        <f t="shared" si="8"/>
        <v>3.7051282051282053</v>
      </c>
      <c r="R8" s="106">
        <f t="shared" si="9"/>
        <v>64</v>
      </c>
      <c r="S8" s="107">
        <f t="shared" si="10"/>
        <v>0.921875</v>
      </c>
      <c r="T8" s="107">
        <f t="shared" si="11"/>
        <v>0.234375</v>
      </c>
      <c r="U8" s="108">
        <f t="shared" si="12"/>
        <v>3.15625</v>
      </c>
      <c r="V8" s="106">
        <f>SUM(V22:Y22)</f>
        <v>9</v>
      </c>
      <c r="W8" s="107">
        <f>(V8-V22)/V8</f>
        <v>1</v>
      </c>
      <c r="X8" s="107">
        <f>(X22+Y22)/V8</f>
        <v>0.22222222222222221</v>
      </c>
      <c r="Y8" s="108">
        <f>(V22*2+W22*3+X22*4+Y22*5)/V8</f>
        <v>3.2222222222222223</v>
      </c>
      <c r="Z8" s="106">
        <f>SUM(Z22:AC22)</f>
        <v>34</v>
      </c>
      <c r="AA8" s="107">
        <f>(Z8-Z22)/Z8</f>
        <v>0.82352941176470584</v>
      </c>
      <c r="AB8" s="107">
        <f>(AB22+AC22)/Z8</f>
        <v>0.29411764705882354</v>
      </c>
      <c r="AC8" s="108">
        <f>(Z22*2+AA22*3+AB22*4+AC22*5)/Z8</f>
        <v>3.1176470588235294</v>
      </c>
      <c r="AD8" s="106">
        <f t="shared" ref="AD8:AD16" si="20">SUM(AD22:AG22)</f>
        <v>345</v>
      </c>
      <c r="AE8" s="107">
        <f t="shared" si="13"/>
        <v>0.95652173913043481</v>
      </c>
      <c r="AF8" s="107">
        <f t="shared" si="14"/>
        <v>0.46086956521739131</v>
      </c>
      <c r="AG8" s="108">
        <f t="shared" si="15"/>
        <v>3.5014492753623188</v>
      </c>
      <c r="AH8" s="106">
        <f t="shared" si="16"/>
        <v>25094</v>
      </c>
      <c r="AI8" s="107">
        <f t="shared" si="17"/>
        <v>0.77424882442018017</v>
      </c>
      <c r="AJ8" s="107">
        <f t="shared" si="18"/>
        <v>0.4171515103211923</v>
      </c>
      <c r="AK8" s="108">
        <f t="shared" si="19"/>
        <v>3.2861241731091098</v>
      </c>
      <c r="AL8" s="110"/>
      <c r="AM8" s="89"/>
      <c r="AN8" s="89"/>
      <c r="AO8" s="89"/>
      <c r="AP8" s="89"/>
      <c r="AQ8" s="89"/>
      <c r="AR8" s="89"/>
      <c r="AS8" s="89"/>
      <c r="AT8" s="89"/>
    </row>
    <row r="9" spans="1:46" s="55" customFormat="1" ht="20.100000000000001" customHeight="1" x14ac:dyDescent="0.2">
      <c r="A9" s="105" t="s">
        <v>42</v>
      </c>
      <c r="B9" s="106">
        <f t="shared" si="0"/>
        <v>18</v>
      </c>
      <c r="C9" s="107">
        <f t="shared" si="1"/>
        <v>1</v>
      </c>
      <c r="D9" s="107">
        <f t="shared" si="2"/>
        <v>0.88888888888888884</v>
      </c>
      <c r="E9" s="108">
        <f t="shared" si="3"/>
        <v>4.1111111111111107</v>
      </c>
      <c r="F9" s="106">
        <f t="shared" si="4"/>
        <v>9</v>
      </c>
      <c r="G9" s="107">
        <f t="shared" ref="G9:G15" si="21">(F9-F23)/F9</f>
        <v>1</v>
      </c>
      <c r="H9" s="107">
        <f t="shared" ref="H9:H15" si="22">(H23+I23)/F9</f>
        <v>0.55555555555555558</v>
      </c>
      <c r="I9" s="108">
        <f t="shared" ref="I9:I15" si="23">(F23*2+G23*3+H23*4+I23*5)/F9</f>
        <v>3.5555555555555554</v>
      </c>
      <c r="J9" s="106">
        <f t="shared" ref="J9:J15" si="24">SUM(J23:M23)</f>
        <v>4</v>
      </c>
      <c r="K9" s="107">
        <f t="shared" ref="K9:K11" si="25">(J9-J23)/J9</f>
        <v>1</v>
      </c>
      <c r="L9" s="107">
        <f t="shared" ref="L9:L15" si="26">(L23+M23)/J9</f>
        <v>0.5</v>
      </c>
      <c r="M9" s="108">
        <f t="shared" ref="M9:M15" si="27">(J23*2+K23*3+L23*4+M23*5)/J9</f>
        <v>3.5</v>
      </c>
      <c r="N9" s="106">
        <f t="shared" ref="N9:N17" si="28">SUM(N23:Q23)</f>
        <v>25</v>
      </c>
      <c r="O9" s="107">
        <f t="shared" ref="O9:O16" si="29">(N9-N23)/N9</f>
        <v>1</v>
      </c>
      <c r="P9" s="107">
        <f t="shared" ref="P9:P16" si="30">(P23+Q23)/N9</f>
        <v>0.56000000000000005</v>
      </c>
      <c r="Q9" s="108">
        <f t="shared" ref="Q9:Q16" si="31">(N23*2+O23*3+P23*4+Q23*5)/N9</f>
        <v>3.56</v>
      </c>
      <c r="R9" s="106">
        <f t="shared" ref="R9:R17" si="32">SUM(R23:U23)</f>
        <v>7</v>
      </c>
      <c r="S9" s="107">
        <f t="shared" ref="S9:S16" si="33">(R9-R23)/R9</f>
        <v>1</v>
      </c>
      <c r="T9" s="107">
        <f t="shared" ref="T9:T16" si="34">(T23+U23)/R9</f>
        <v>0.42857142857142855</v>
      </c>
      <c r="U9" s="108">
        <f t="shared" ref="U9:U16" si="35">(R23*2+S23*3+T23*4+U23*5)/R9</f>
        <v>3.4285714285714284</v>
      </c>
      <c r="V9" s="106">
        <f t="shared" ref="V9:V17" si="36">SUM(V23:Y23)</f>
        <v>1</v>
      </c>
      <c r="W9" s="107">
        <f t="shared" ref="W9:W17" si="37">(V9-V23)/V9</f>
        <v>1</v>
      </c>
      <c r="X9" s="107">
        <f t="shared" ref="X9:X17" si="38">(X23+Y23)/V9</f>
        <v>1</v>
      </c>
      <c r="Y9" s="108">
        <f t="shared" ref="Y9:Y17" si="39">(V23*2+W23*3+X23*4+Y23*5)/V9</f>
        <v>4</v>
      </c>
      <c r="Z9" s="106">
        <f t="shared" ref="Z9:Z17" si="40">SUM(Z23:AC23)</f>
        <v>4</v>
      </c>
      <c r="AA9" s="107">
        <f t="shared" ref="AA9:AA16" si="41">(Z9-Z23)/Z9</f>
        <v>1</v>
      </c>
      <c r="AB9" s="107">
        <f t="shared" ref="AB9:AB16" si="42">(AB23+AC23)/Z9</f>
        <v>0</v>
      </c>
      <c r="AC9" s="108">
        <f t="shared" ref="AC9:AC16" si="43">(Z23*2+AA23*3+AB23*4+AC23*5)/Z9</f>
        <v>3</v>
      </c>
      <c r="AD9" s="106">
        <f t="shared" si="20"/>
        <v>68</v>
      </c>
      <c r="AE9" s="107">
        <f t="shared" si="13"/>
        <v>1</v>
      </c>
      <c r="AF9" s="107">
        <f t="shared" si="14"/>
        <v>0.6029411764705882</v>
      </c>
      <c r="AG9" s="108">
        <f t="shared" si="15"/>
        <v>3.6617647058823528</v>
      </c>
      <c r="AH9" s="106">
        <f t="shared" si="16"/>
        <v>3128</v>
      </c>
      <c r="AI9" s="107">
        <f t="shared" si="17"/>
        <v>0.94085677749360619</v>
      </c>
      <c r="AJ9" s="107">
        <f t="shared" si="18"/>
        <v>0.44533248081841431</v>
      </c>
      <c r="AK9" s="108">
        <f t="shared" si="19"/>
        <v>3.4414961636828645</v>
      </c>
      <c r="AL9" s="110"/>
      <c r="AM9" s="90"/>
      <c r="AN9" s="90"/>
      <c r="AO9" s="90"/>
      <c r="AP9" s="90"/>
      <c r="AQ9" s="90"/>
      <c r="AR9" s="90"/>
      <c r="AS9" s="90"/>
      <c r="AT9" s="90"/>
    </row>
    <row r="10" spans="1:46" ht="20.100000000000001" customHeight="1" x14ac:dyDescent="0.2">
      <c r="A10" s="105" t="s">
        <v>43</v>
      </c>
      <c r="B10" s="106">
        <f t="shared" si="0"/>
        <v>18</v>
      </c>
      <c r="C10" s="107">
        <f t="shared" si="1"/>
        <v>1</v>
      </c>
      <c r="D10" s="107">
        <f t="shared" si="2"/>
        <v>0.88888888888888884</v>
      </c>
      <c r="E10" s="108">
        <f t="shared" si="3"/>
        <v>4.4444444444444446</v>
      </c>
      <c r="F10" s="106">
        <f t="shared" si="4"/>
        <v>11</v>
      </c>
      <c r="G10" s="107">
        <f t="shared" si="21"/>
        <v>1</v>
      </c>
      <c r="H10" s="107">
        <f t="shared" si="22"/>
        <v>0.72727272727272729</v>
      </c>
      <c r="I10" s="108">
        <f t="shared" si="23"/>
        <v>4.0909090909090908</v>
      </c>
      <c r="J10" s="106">
        <f t="shared" si="24"/>
        <v>9</v>
      </c>
      <c r="K10" s="107">
        <f t="shared" si="25"/>
        <v>1</v>
      </c>
      <c r="L10" s="107">
        <f t="shared" si="26"/>
        <v>0.66666666666666663</v>
      </c>
      <c r="M10" s="108">
        <f t="shared" si="27"/>
        <v>3.8888888888888888</v>
      </c>
      <c r="N10" s="106">
        <f t="shared" si="28"/>
        <v>12</v>
      </c>
      <c r="O10" s="107">
        <f t="shared" si="29"/>
        <v>1</v>
      </c>
      <c r="P10" s="107">
        <f t="shared" si="30"/>
        <v>0.66666666666666663</v>
      </c>
      <c r="Q10" s="108">
        <f t="shared" si="31"/>
        <v>4</v>
      </c>
      <c r="R10" s="106">
        <f t="shared" si="32"/>
        <v>1</v>
      </c>
      <c r="S10" s="107">
        <f t="shared" si="33"/>
        <v>1</v>
      </c>
      <c r="T10" s="107">
        <f t="shared" si="34"/>
        <v>1</v>
      </c>
      <c r="U10" s="108">
        <f t="shared" si="35"/>
        <v>5</v>
      </c>
      <c r="V10" s="106">
        <f t="shared" si="36"/>
        <v>0</v>
      </c>
      <c r="W10" s="113"/>
      <c r="X10" s="113"/>
      <c r="Y10" s="114"/>
      <c r="Z10" s="106">
        <f t="shared" si="40"/>
        <v>2</v>
      </c>
      <c r="AA10" s="107">
        <f t="shared" si="41"/>
        <v>1</v>
      </c>
      <c r="AB10" s="107">
        <f t="shared" si="42"/>
        <v>0.5</v>
      </c>
      <c r="AC10" s="108">
        <f t="shared" si="43"/>
        <v>3.5</v>
      </c>
      <c r="AD10" s="106">
        <f t="shared" si="20"/>
        <v>53</v>
      </c>
      <c r="AE10" s="107">
        <f t="shared" si="13"/>
        <v>1</v>
      </c>
      <c r="AF10" s="107">
        <f t="shared" si="14"/>
        <v>0.75471698113207553</v>
      </c>
      <c r="AG10" s="108">
        <f t="shared" si="15"/>
        <v>4.1509433962264151</v>
      </c>
      <c r="AH10" s="106">
        <f t="shared" si="16"/>
        <v>2985</v>
      </c>
      <c r="AI10" s="107">
        <f t="shared" si="17"/>
        <v>0.91423785594639861</v>
      </c>
      <c r="AJ10" s="107">
        <f t="shared" si="18"/>
        <v>0.59899497487437181</v>
      </c>
      <c r="AK10" s="108">
        <f t="shared" si="19"/>
        <v>3.7644891122278059</v>
      </c>
    </row>
    <row r="11" spans="1:46" s="7" customFormat="1" ht="20.100000000000001" customHeight="1" x14ac:dyDescent="0.2">
      <c r="A11" s="105" t="s">
        <v>44</v>
      </c>
      <c r="B11" s="106">
        <f t="shared" si="0"/>
        <v>9</v>
      </c>
      <c r="C11" s="107">
        <f t="shared" si="1"/>
        <v>1</v>
      </c>
      <c r="D11" s="107">
        <f t="shared" si="2"/>
        <v>0.33333333333333331</v>
      </c>
      <c r="E11" s="108">
        <f t="shared" si="3"/>
        <v>3.3333333333333335</v>
      </c>
      <c r="F11" s="106">
        <f t="shared" si="4"/>
        <v>7</v>
      </c>
      <c r="G11" s="107">
        <f t="shared" si="21"/>
        <v>1</v>
      </c>
      <c r="H11" s="107">
        <f t="shared" si="22"/>
        <v>0.5714285714285714</v>
      </c>
      <c r="I11" s="108">
        <f t="shared" si="23"/>
        <v>3.7142857142857144</v>
      </c>
      <c r="J11" s="106">
        <f t="shared" si="24"/>
        <v>6</v>
      </c>
      <c r="K11" s="107">
        <f t="shared" si="25"/>
        <v>1</v>
      </c>
      <c r="L11" s="107">
        <f t="shared" si="26"/>
        <v>0.33333333333333331</v>
      </c>
      <c r="M11" s="108">
        <f t="shared" si="27"/>
        <v>3.3333333333333335</v>
      </c>
      <c r="N11" s="106">
        <f t="shared" si="28"/>
        <v>25</v>
      </c>
      <c r="O11" s="107">
        <f t="shared" si="29"/>
        <v>1</v>
      </c>
      <c r="P11" s="107">
        <f t="shared" si="30"/>
        <v>0.52</v>
      </c>
      <c r="Q11" s="108">
        <f t="shared" si="31"/>
        <v>3.56</v>
      </c>
      <c r="R11" s="106">
        <f t="shared" si="32"/>
        <v>14</v>
      </c>
      <c r="S11" s="107">
        <f t="shared" si="33"/>
        <v>0.9285714285714286</v>
      </c>
      <c r="T11" s="107">
        <f t="shared" si="34"/>
        <v>0.21428571428571427</v>
      </c>
      <c r="U11" s="108">
        <f t="shared" si="35"/>
        <v>3.1428571428571428</v>
      </c>
      <c r="V11" s="106">
        <f t="shared" si="36"/>
        <v>8</v>
      </c>
      <c r="W11" s="107">
        <f t="shared" si="37"/>
        <v>1</v>
      </c>
      <c r="X11" s="107">
        <f t="shared" si="38"/>
        <v>0.25</v>
      </c>
      <c r="Y11" s="108">
        <f t="shared" si="39"/>
        <v>3.25</v>
      </c>
      <c r="Z11" s="106">
        <f t="shared" si="40"/>
        <v>8</v>
      </c>
      <c r="AA11" s="107">
        <f t="shared" si="41"/>
        <v>1</v>
      </c>
      <c r="AB11" s="107">
        <f t="shared" si="42"/>
        <v>0.125</v>
      </c>
      <c r="AC11" s="108">
        <f t="shared" si="43"/>
        <v>3.25</v>
      </c>
      <c r="AD11" s="106">
        <f t="shared" si="20"/>
        <v>77</v>
      </c>
      <c r="AE11" s="107">
        <f t="shared" si="13"/>
        <v>0.98701298701298701</v>
      </c>
      <c r="AF11" s="107">
        <f t="shared" si="14"/>
        <v>0.36363636363636365</v>
      </c>
      <c r="AG11" s="108">
        <f t="shared" si="15"/>
        <v>3.3896103896103895</v>
      </c>
      <c r="AH11" s="106">
        <f t="shared" si="16"/>
        <v>8660</v>
      </c>
      <c r="AI11" s="107">
        <f t="shared" si="17"/>
        <v>0.90577367205542725</v>
      </c>
      <c r="AJ11" s="107">
        <f t="shared" si="18"/>
        <v>0.2926096997690531</v>
      </c>
      <c r="AK11" s="108">
        <f t="shared" si="19"/>
        <v>3.2136258660508084</v>
      </c>
      <c r="AL11" s="110"/>
      <c r="AM11" s="89"/>
      <c r="AN11" s="89"/>
      <c r="AO11" s="89"/>
      <c r="AP11" s="89"/>
      <c r="AQ11" s="89"/>
      <c r="AR11" s="89"/>
      <c r="AS11" s="89"/>
      <c r="AT11" s="89"/>
    </row>
    <row r="12" spans="1:46" ht="20.100000000000001" customHeight="1" x14ac:dyDescent="0.2">
      <c r="A12" s="111" t="s">
        <v>45</v>
      </c>
      <c r="B12" s="106">
        <f t="shared" si="0"/>
        <v>2</v>
      </c>
      <c r="C12" s="107">
        <f t="shared" si="1"/>
        <v>1</v>
      </c>
      <c r="D12" s="107">
        <f t="shared" si="2"/>
        <v>1</v>
      </c>
      <c r="E12" s="108">
        <f t="shared" si="3"/>
        <v>5</v>
      </c>
      <c r="F12" s="106">
        <f t="shared" si="4"/>
        <v>1</v>
      </c>
      <c r="G12" s="107">
        <f t="shared" ref="G12" si="44">(F12-F26)/F12</f>
        <v>1</v>
      </c>
      <c r="H12" s="107">
        <f t="shared" ref="H12" si="45">(H26+I26)/F12</f>
        <v>1</v>
      </c>
      <c r="I12" s="108">
        <f t="shared" ref="I12" si="46">(F26*2+G26*3+H26*4+I26*5)/F12</f>
        <v>4</v>
      </c>
      <c r="J12" s="106">
        <f t="shared" ref="J12" si="47">SUM(J26:M26)</f>
        <v>0</v>
      </c>
      <c r="K12" s="113"/>
      <c r="L12" s="113"/>
      <c r="M12" s="114"/>
      <c r="N12" s="112"/>
      <c r="O12" s="113"/>
      <c r="P12" s="113"/>
      <c r="Q12" s="114"/>
      <c r="R12" s="106">
        <f t="shared" si="32"/>
        <v>1</v>
      </c>
      <c r="S12" s="107">
        <f t="shared" si="33"/>
        <v>1</v>
      </c>
      <c r="T12" s="107">
        <f t="shared" si="34"/>
        <v>0</v>
      </c>
      <c r="U12" s="108">
        <f t="shared" si="35"/>
        <v>3</v>
      </c>
      <c r="V12" s="112"/>
      <c r="W12" s="113"/>
      <c r="X12" s="113"/>
      <c r="Y12" s="114"/>
      <c r="Z12" s="112"/>
      <c r="AA12" s="113"/>
      <c r="AB12" s="113"/>
      <c r="AC12" s="114"/>
      <c r="AD12" s="106">
        <f t="shared" si="20"/>
        <v>4</v>
      </c>
      <c r="AE12" s="107">
        <f t="shared" si="13"/>
        <v>1</v>
      </c>
      <c r="AF12" s="107">
        <f t="shared" si="14"/>
        <v>0.75</v>
      </c>
      <c r="AG12" s="108">
        <f t="shared" si="15"/>
        <v>4.25</v>
      </c>
      <c r="AH12" s="106">
        <f t="shared" si="16"/>
        <v>2243</v>
      </c>
      <c r="AI12" s="107">
        <f t="shared" si="17"/>
        <v>0.97592510031208202</v>
      </c>
      <c r="AJ12" s="107">
        <f t="shared" si="18"/>
        <v>0.86535889433794022</v>
      </c>
      <c r="AK12" s="108">
        <f t="shared" si="19"/>
        <v>4.4712438698172088</v>
      </c>
    </row>
    <row r="13" spans="1:46" s="7" customFormat="1" ht="20.100000000000001" customHeight="1" x14ac:dyDescent="0.2">
      <c r="A13" s="111" t="s">
        <v>46</v>
      </c>
      <c r="B13" s="106">
        <f t="shared" si="0"/>
        <v>27</v>
      </c>
      <c r="C13" s="107">
        <f t="shared" si="1"/>
        <v>1</v>
      </c>
      <c r="D13" s="107">
        <f t="shared" si="2"/>
        <v>0.37037037037037035</v>
      </c>
      <c r="E13" s="108">
        <f t="shared" si="3"/>
        <v>3.3703703703703702</v>
      </c>
      <c r="F13" s="106">
        <f t="shared" si="4"/>
        <v>35</v>
      </c>
      <c r="G13" s="107">
        <f t="shared" si="21"/>
        <v>0.94285714285714284</v>
      </c>
      <c r="H13" s="107">
        <f t="shared" si="22"/>
        <v>0.25714285714285712</v>
      </c>
      <c r="I13" s="108">
        <f t="shared" si="23"/>
        <v>3.2</v>
      </c>
      <c r="J13" s="106">
        <f t="shared" si="24"/>
        <v>40</v>
      </c>
      <c r="K13" s="107">
        <f t="shared" ref="K13:K15" si="48">(J13-J27)/J13</f>
        <v>0.9</v>
      </c>
      <c r="L13" s="107">
        <f t="shared" si="26"/>
        <v>0.2</v>
      </c>
      <c r="M13" s="108">
        <f t="shared" si="27"/>
        <v>3.1</v>
      </c>
      <c r="N13" s="106">
        <f t="shared" si="28"/>
        <v>47</v>
      </c>
      <c r="O13" s="107">
        <f t="shared" si="29"/>
        <v>0.97872340425531912</v>
      </c>
      <c r="P13" s="107">
        <f t="shared" si="30"/>
        <v>0.40425531914893614</v>
      </c>
      <c r="Q13" s="108">
        <f t="shared" si="31"/>
        <v>3.3829787234042552</v>
      </c>
      <c r="R13" s="106">
        <f t="shared" si="32"/>
        <v>45</v>
      </c>
      <c r="S13" s="107">
        <f t="shared" si="33"/>
        <v>0.93333333333333335</v>
      </c>
      <c r="T13" s="107">
        <f t="shared" si="34"/>
        <v>0.24444444444444444</v>
      </c>
      <c r="U13" s="108">
        <f t="shared" si="35"/>
        <v>3.1777777777777776</v>
      </c>
      <c r="V13" s="106">
        <f t="shared" si="36"/>
        <v>8</v>
      </c>
      <c r="W13" s="107">
        <f t="shared" si="37"/>
        <v>0.875</v>
      </c>
      <c r="X13" s="107">
        <f t="shared" si="38"/>
        <v>0.25</v>
      </c>
      <c r="Y13" s="108">
        <f t="shared" si="39"/>
        <v>3.125</v>
      </c>
      <c r="Z13" s="106">
        <f t="shared" si="40"/>
        <v>18</v>
      </c>
      <c r="AA13" s="107">
        <f t="shared" si="41"/>
        <v>0.66666666666666663</v>
      </c>
      <c r="AB13" s="107">
        <f t="shared" si="42"/>
        <v>0.1111111111111111</v>
      </c>
      <c r="AC13" s="108">
        <f t="shared" si="43"/>
        <v>2.7777777777777777</v>
      </c>
      <c r="AD13" s="106">
        <f t="shared" si="20"/>
        <v>220</v>
      </c>
      <c r="AE13" s="107">
        <f t="shared" si="13"/>
        <v>0.92272727272727273</v>
      </c>
      <c r="AF13" s="107">
        <f t="shared" si="14"/>
        <v>0.27727272727272728</v>
      </c>
      <c r="AG13" s="108">
        <f t="shared" si="15"/>
        <v>3.2</v>
      </c>
      <c r="AH13" s="106">
        <f t="shared" si="16"/>
        <v>6805</v>
      </c>
      <c r="AI13" s="107">
        <f t="shared" si="17"/>
        <v>0.84952240999265249</v>
      </c>
      <c r="AJ13" s="107">
        <f t="shared" si="18"/>
        <v>0.35944158706833212</v>
      </c>
      <c r="AK13" s="108">
        <f t="shared" si="19"/>
        <v>3.2383541513592946</v>
      </c>
      <c r="AL13" s="110"/>
      <c r="AM13" s="89"/>
      <c r="AN13" s="89"/>
      <c r="AO13" s="89"/>
      <c r="AP13" s="89"/>
      <c r="AQ13" s="89"/>
      <c r="AR13" s="89"/>
      <c r="AS13" s="89"/>
      <c r="AT13" s="89"/>
    </row>
    <row r="14" spans="1:46" s="7" customFormat="1" ht="20.100000000000001" customHeight="1" x14ac:dyDescent="0.2">
      <c r="A14" s="115" t="s">
        <v>77</v>
      </c>
      <c r="B14" s="106">
        <f t="shared" si="0"/>
        <v>7</v>
      </c>
      <c r="C14" s="107">
        <f t="shared" si="1"/>
        <v>1</v>
      </c>
      <c r="D14" s="107">
        <f t="shared" si="2"/>
        <v>0.5714285714285714</v>
      </c>
      <c r="E14" s="108">
        <f t="shared" si="3"/>
        <v>3.8571428571428572</v>
      </c>
      <c r="F14" s="106">
        <f t="shared" si="4"/>
        <v>35</v>
      </c>
      <c r="G14" s="107">
        <f t="shared" si="21"/>
        <v>1</v>
      </c>
      <c r="H14" s="107">
        <f t="shared" si="22"/>
        <v>0.54285714285714282</v>
      </c>
      <c r="I14" s="108">
        <f t="shared" si="23"/>
        <v>3.7428571428571429</v>
      </c>
      <c r="J14" s="106">
        <f t="shared" si="24"/>
        <v>1</v>
      </c>
      <c r="K14" s="107">
        <f t="shared" si="48"/>
        <v>1</v>
      </c>
      <c r="L14" s="107">
        <f t="shared" si="26"/>
        <v>0</v>
      </c>
      <c r="M14" s="108">
        <f t="shared" si="27"/>
        <v>3</v>
      </c>
      <c r="N14" s="106">
        <f t="shared" si="28"/>
        <v>30</v>
      </c>
      <c r="O14" s="107">
        <f t="shared" si="29"/>
        <v>1</v>
      </c>
      <c r="P14" s="107">
        <f t="shared" si="30"/>
        <v>0.73333333333333328</v>
      </c>
      <c r="Q14" s="108">
        <f t="shared" si="31"/>
        <v>3.9666666666666668</v>
      </c>
      <c r="R14" s="106">
        <f t="shared" si="32"/>
        <v>38</v>
      </c>
      <c r="S14" s="107">
        <f t="shared" si="33"/>
        <v>0.97368421052631582</v>
      </c>
      <c r="T14" s="107">
        <f t="shared" si="34"/>
        <v>0.52631578947368418</v>
      </c>
      <c r="U14" s="108">
        <f t="shared" si="35"/>
        <v>3.5789473684210527</v>
      </c>
      <c r="V14" s="106">
        <f t="shared" si="36"/>
        <v>0</v>
      </c>
      <c r="W14" s="113"/>
      <c r="X14" s="113"/>
      <c r="Y14" s="114"/>
      <c r="Z14" s="106">
        <f t="shared" si="40"/>
        <v>16</v>
      </c>
      <c r="AA14" s="107">
        <f t="shared" si="41"/>
        <v>0.875</v>
      </c>
      <c r="AB14" s="107">
        <f t="shared" si="42"/>
        <v>0.375</v>
      </c>
      <c r="AC14" s="108">
        <f t="shared" si="43"/>
        <v>3.3125</v>
      </c>
      <c r="AD14" s="106">
        <f t="shared" si="20"/>
        <v>127</v>
      </c>
      <c r="AE14" s="107">
        <f t="shared" si="13"/>
        <v>0.97637795275590555</v>
      </c>
      <c r="AF14" s="107">
        <f t="shared" si="14"/>
        <v>0.55905511811023623</v>
      </c>
      <c r="AG14" s="108">
        <f t="shared" si="15"/>
        <v>3.6929133858267718</v>
      </c>
      <c r="AH14" s="106">
        <f t="shared" si="16"/>
        <v>5095</v>
      </c>
      <c r="AI14" s="107">
        <f t="shared" si="17"/>
        <v>0.92443572129538765</v>
      </c>
      <c r="AJ14" s="107">
        <f t="shared" si="18"/>
        <v>0.58115799803729151</v>
      </c>
      <c r="AK14" s="108">
        <f t="shared" si="19"/>
        <v>3.7014720314033367</v>
      </c>
      <c r="AL14" s="110"/>
      <c r="AM14" s="89"/>
      <c r="AN14" s="89"/>
      <c r="AO14" s="89"/>
      <c r="AP14" s="89"/>
      <c r="AQ14" s="89"/>
      <c r="AR14" s="89"/>
      <c r="AS14" s="89"/>
      <c r="AT14" s="89"/>
    </row>
    <row r="15" spans="1:46" s="57" customFormat="1" ht="20.100000000000001" customHeight="1" x14ac:dyDescent="0.2">
      <c r="A15" s="115" t="s">
        <v>80</v>
      </c>
      <c r="B15" s="106">
        <f t="shared" si="0"/>
        <v>9</v>
      </c>
      <c r="C15" s="107">
        <f t="shared" si="1"/>
        <v>1</v>
      </c>
      <c r="D15" s="107">
        <f t="shared" si="2"/>
        <v>0.44444444444444442</v>
      </c>
      <c r="E15" s="108">
        <f t="shared" si="3"/>
        <v>3.4444444444444446</v>
      </c>
      <c r="F15" s="106">
        <f t="shared" si="4"/>
        <v>26</v>
      </c>
      <c r="G15" s="107">
        <f t="shared" si="21"/>
        <v>1</v>
      </c>
      <c r="H15" s="107">
        <f t="shared" si="22"/>
        <v>0.84615384615384615</v>
      </c>
      <c r="I15" s="108">
        <f t="shared" si="23"/>
        <v>4.1538461538461542</v>
      </c>
      <c r="J15" s="106">
        <f t="shared" si="24"/>
        <v>41</v>
      </c>
      <c r="K15" s="107">
        <f t="shared" si="48"/>
        <v>0.90243902439024393</v>
      </c>
      <c r="L15" s="107">
        <f t="shared" si="26"/>
        <v>0.43902439024390244</v>
      </c>
      <c r="M15" s="108">
        <f t="shared" si="27"/>
        <v>3.4390243902439024</v>
      </c>
      <c r="N15" s="106">
        <f t="shared" si="28"/>
        <v>14</v>
      </c>
      <c r="O15" s="107">
        <f t="shared" si="29"/>
        <v>1</v>
      </c>
      <c r="P15" s="107">
        <f t="shared" si="30"/>
        <v>0.42857142857142855</v>
      </c>
      <c r="Q15" s="108">
        <f t="shared" si="31"/>
        <v>3.4285714285714284</v>
      </c>
      <c r="R15" s="106">
        <f t="shared" si="32"/>
        <v>24</v>
      </c>
      <c r="S15" s="107">
        <f t="shared" si="33"/>
        <v>0.83333333333333337</v>
      </c>
      <c r="T15" s="107">
        <f t="shared" si="34"/>
        <v>0.20833333333333334</v>
      </c>
      <c r="U15" s="108">
        <f t="shared" si="35"/>
        <v>3.0416666666666665</v>
      </c>
      <c r="V15" s="106">
        <f t="shared" si="36"/>
        <v>0</v>
      </c>
      <c r="W15" s="113"/>
      <c r="X15" s="113"/>
      <c r="Y15" s="114"/>
      <c r="Z15" s="106">
        <f t="shared" si="40"/>
        <v>20</v>
      </c>
      <c r="AA15" s="107">
        <f t="shared" si="41"/>
        <v>0.85</v>
      </c>
      <c r="AB15" s="107">
        <f t="shared" si="42"/>
        <v>0.45</v>
      </c>
      <c r="AC15" s="108">
        <f t="shared" si="43"/>
        <v>3.4</v>
      </c>
      <c r="AD15" s="106">
        <f t="shared" si="20"/>
        <v>134</v>
      </c>
      <c r="AE15" s="107">
        <f t="shared" si="13"/>
        <v>0.91791044776119401</v>
      </c>
      <c r="AF15" s="107">
        <f t="shared" si="14"/>
        <v>0.47761194029850745</v>
      </c>
      <c r="AG15" s="108">
        <f t="shared" si="15"/>
        <v>3.5</v>
      </c>
      <c r="AH15" s="106">
        <f t="shared" si="16"/>
        <v>7633</v>
      </c>
      <c r="AI15" s="107">
        <f t="shared" si="17"/>
        <v>0.82483951264247346</v>
      </c>
      <c r="AJ15" s="107">
        <f t="shared" si="18"/>
        <v>0.41543298834010217</v>
      </c>
      <c r="AK15" s="108">
        <f t="shared" si="19"/>
        <v>3.3174374426830866</v>
      </c>
      <c r="AL15" s="116"/>
      <c r="AM15" s="91"/>
      <c r="AN15" s="91"/>
      <c r="AO15" s="91"/>
      <c r="AP15" s="91"/>
      <c r="AQ15" s="91"/>
      <c r="AR15" s="91"/>
      <c r="AS15" s="91"/>
      <c r="AT15" s="91"/>
    </row>
    <row r="16" spans="1:46" s="7" customFormat="1" x14ac:dyDescent="0.2">
      <c r="A16" s="115" t="s">
        <v>75</v>
      </c>
      <c r="B16" s="106">
        <f t="shared" si="0"/>
        <v>1</v>
      </c>
      <c r="C16" s="107">
        <f t="shared" si="1"/>
        <v>1</v>
      </c>
      <c r="D16" s="107">
        <f t="shared" si="2"/>
        <v>0</v>
      </c>
      <c r="E16" s="108">
        <f t="shared" si="3"/>
        <v>3</v>
      </c>
      <c r="F16" s="112"/>
      <c r="G16" s="113"/>
      <c r="H16" s="113"/>
      <c r="I16" s="114"/>
      <c r="J16" s="112"/>
      <c r="K16" s="113"/>
      <c r="L16" s="113"/>
      <c r="M16" s="114"/>
      <c r="N16" s="106">
        <f t="shared" si="28"/>
        <v>3</v>
      </c>
      <c r="O16" s="107">
        <f t="shared" si="29"/>
        <v>1</v>
      </c>
      <c r="P16" s="107">
        <f t="shared" si="30"/>
        <v>0.33333333333333331</v>
      </c>
      <c r="Q16" s="108">
        <f t="shared" si="31"/>
        <v>3.3333333333333335</v>
      </c>
      <c r="R16" s="106">
        <f t="shared" si="32"/>
        <v>1</v>
      </c>
      <c r="S16" s="107">
        <f t="shared" si="33"/>
        <v>1</v>
      </c>
      <c r="T16" s="107">
        <f t="shared" si="34"/>
        <v>0</v>
      </c>
      <c r="U16" s="108">
        <f t="shared" si="35"/>
        <v>3</v>
      </c>
      <c r="V16" s="106">
        <f t="shared" si="36"/>
        <v>1</v>
      </c>
      <c r="W16" s="107">
        <f t="shared" si="37"/>
        <v>1</v>
      </c>
      <c r="X16" s="107">
        <f t="shared" si="38"/>
        <v>0</v>
      </c>
      <c r="Y16" s="108">
        <f t="shared" si="39"/>
        <v>3</v>
      </c>
      <c r="Z16" s="106">
        <f t="shared" si="40"/>
        <v>1</v>
      </c>
      <c r="AA16" s="107">
        <f t="shared" si="41"/>
        <v>1</v>
      </c>
      <c r="AB16" s="107">
        <f t="shared" si="42"/>
        <v>0</v>
      </c>
      <c r="AC16" s="108">
        <f t="shared" si="43"/>
        <v>3</v>
      </c>
      <c r="AD16" s="106">
        <f t="shared" si="20"/>
        <v>7</v>
      </c>
      <c r="AE16" s="107">
        <f t="shared" si="13"/>
        <v>1</v>
      </c>
      <c r="AF16" s="107">
        <f t="shared" si="14"/>
        <v>0.14285714285714285</v>
      </c>
      <c r="AG16" s="108">
        <f t="shared" si="15"/>
        <v>3.1428571428571428</v>
      </c>
      <c r="AH16" s="106">
        <f t="shared" si="16"/>
        <v>978</v>
      </c>
      <c r="AI16" s="107">
        <f t="shared" si="17"/>
        <v>0.80981595092024539</v>
      </c>
      <c r="AJ16" s="107">
        <f t="shared" si="18"/>
        <v>0.32106339468302658</v>
      </c>
      <c r="AK16" s="108">
        <f t="shared" si="19"/>
        <v>3.1748466257668713</v>
      </c>
      <c r="AL16" s="110"/>
      <c r="AM16" s="89"/>
      <c r="AN16" s="89"/>
      <c r="AO16" s="89"/>
      <c r="AP16" s="89"/>
      <c r="AQ16" s="89"/>
      <c r="AR16" s="89"/>
      <c r="AS16" s="89"/>
      <c r="AT16" s="89"/>
    </row>
    <row r="17" spans="1:46" s="7" customFormat="1" x14ac:dyDescent="0.2">
      <c r="A17" s="115" t="s">
        <v>92</v>
      </c>
      <c r="B17" s="106">
        <f t="shared" ref="B17" si="49">SUM(B31:E31)</f>
        <v>3</v>
      </c>
      <c r="C17" s="107">
        <f t="shared" si="1"/>
        <v>1</v>
      </c>
      <c r="D17" s="107">
        <f t="shared" si="2"/>
        <v>1</v>
      </c>
      <c r="E17" s="108">
        <f t="shared" si="3"/>
        <v>4.666666666666667</v>
      </c>
      <c r="F17" s="106">
        <f t="shared" ref="F17" si="50">SUM(F31:I31)</f>
        <v>1</v>
      </c>
      <c r="G17" s="107">
        <f t="shared" ref="G17" si="51">(F17-F31)/F17</f>
        <v>1</v>
      </c>
      <c r="H17" s="107">
        <f t="shared" ref="H17" si="52">(H31+I31)/F17</f>
        <v>1</v>
      </c>
      <c r="I17" s="108">
        <f t="shared" ref="I17" si="53">(F31*2+G31*3+H31*4+I31*5)/F17</f>
        <v>4</v>
      </c>
      <c r="J17" s="106">
        <f t="shared" ref="J17" si="54">SUM(J31:M31)</f>
        <v>3</v>
      </c>
      <c r="K17" s="113"/>
      <c r="L17" s="113"/>
      <c r="M17" s="114"/>
      <c r="N17" s="106">
        <f t="shared" si="28"/>
        <v>0</v>
      </c>
      <c r="O17" s="113"/>
      <c r="P17" s="113"/>
      <c r="Q17" s="114"/>
      <c r="R17" s="106">
        <f t="shared" si="32"/>
        <v>0</v>
      </c>
      <c r="S17" s="113"/>
      <c r="T17" s="113"/>
      <c r="U17" s="114"/>
      <c r="V17" s="106">
        <f t="shared" si="36"/>
        <v>1</v>
      </c>
      <c r="W17" s="107">
        <f t="shared" si="37"/>
        <v>1</v>
      </c>
      <c r="X17" s="107">
        <f t="shared" si="38"/>
        <v>0</v>
      </c>
      <c r="Y17" s="108">
        <f t="shared" si="39"/>
        <v>3</v>
      </c>
      <c r="Z17" s="106">
        <f t="shared" si="40"/>
        <v>0</v>
      </c>
      <c r="AA17" s="113"/>
      <c r="AB17" s="113"/>
      <c r="AC17" s="114"/>
      <c r="AD17" s="106">
        <f t="shared" ref="AD17" si="55">SUM(AD31:AG31)</f>
        <v>8</v>
      </c>
      <c r="AE17" s="107">
        <f t="shared" si="13"/>
        <v>1</v>
      </c>
      <c r="AF17" s="107">
        <f t="shared" si="14"/>
        <v>0.75</v>
      </c>
      <c r="AG17" s="108">
        <f t="shared" si="15"/>
        <v>4</v>
      </c>
      <c r="AH17" s="106">
        <f t="shared" ref="AH17" si="56">SUM(AH31:AK31)</f>
        <v>704</v>
      </c>
      <c r="AI17" s="107">
        <f t="shared" si="17"/>
        <v>0.88920454545454541</v>
      </c>
      <c r="AJ17" s="107">
        <f t="shared" si="18"/>
        <v>0.65056818181818177</v>
      </c>
      <c r="AK17" s="108">
        <f t="shared" si="19"/>
        <v>3.7997159090909092</v>
      </c>
      <c r="AL17" s="110"/>
      <c r="AM17" s="89"/>
      <c r="AN17" s="89"/>
      <c r="AO17" s="89"/>
      <c r="AP17" s="89"/>
      <c r="AQ17" s="89"/>
      <c r="AR17" s="89"/>
      <c r="AS17" s="89"/>
      <c r="AT17" s="89"/>
    </row>
    <row r="18" spans="1:46" s="7" customFormat="1" ht="29.25" customHeight="1" x14ac:dyDescent="0.2">
      <c r="A18" s="117"/>
      <c r="B18" s="117"/>
      <c r="C18" s="117"/>
      <c r="D18" s="11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0"/>
      <c r="AM18" s="89"/>
      <c r="AN18" s="89"/>
      <c r="AO18" s="89"/>
      <c r="AP18" s="89"/>
      <c r="AQ18" s="89"/>
      <c r="AR18" s="89"/>
      <c r="AS18" s="89"/>
      <c r="AT18" s="89"/>
    </row>
    <row r="19" spans="1:46" s="7" customFormat="1" x14ac:dyDescent="0.2">
      <c r="A19" s="197" t="s">
        <v>54</v>
      </c>
      <c r="B19" s="193" t="s">
        <v>39</v>
      </c>
      <c r="C19" s="193"/>
      <c r="D19" s="193"/>
      <c r="E19" s="193"/>
      <c r="F19" s="193" t="s">
        <v>22</v>
      </c>
      <c r="G19" s="193"/>
      <c r="H19" s="193"/>
      <c r="I19" s="193"/>
      <c r="J19" s="193" t="s">
        <v>23</v>
      </c>
      <c r="K19" s="193"/>
      <c r="L19" s="193"/>
      <c r="M19" s="193"/>
      <c r="N19" s="193" t="s">
        <v>24</v>
      </c>
      <c r="O19" s="193"/>
      <c r="P19" s="193"/>
      <c r="Q19" s="193"/>
      <c r="R19" s="193" t="s">
        <v>25</v>
      </c>
      <c r="S19" s="193"/>
      <c r="T19" s="193"/>
      <c r="U19" s="193"/>
      <c r="V19" s="193" t="s">
        <v>26</v>
      </c>
      <c r="W19" s="193"/>
      <c r="X19" s="193"/>
      <c r="Y19" s="193"/>
      <c r="Z19" s="193" t="s">
        <v>27</v>
      </c>
      <c r="AA19" s="193"/>
      <c r="AB19" s="193"/>
      <c r="AC19" s="193"/>
      <c r="AD19" s="193" t="s">
        <v>9</v>
      </c>
      <c r="AE19" s="193"/>
      <c r="AF19" s="193"/>
      <c r="AG19" s="193"/>
      <c r="AH19" s="193" t="s">
        <v>87</v>
      </c>
      <c r="AI19" s="193"/>
      <c r="AJ19" s="193"/>
      <c r="AK19" s="193"/>
      <c r="AL19" s="110"/>
      <c r="AM19" s="89"/>
      <c r="AN19" s="89"/>
      <c r="AO19" s="89"/>
      <c r="AP19" s="89"/>
      <c r="AQ19" s="89"/>
      <c r="AR19" s="89"/>
      <c r="AS19" s="89"/>
      <c r="AT19" s="89"/>
    </row>
    <row r="20" spans="1:46" s="7" customFormat="1" x14ac:dyDescent="0.2">
      <c r="A20" s="198"/>
      <c r="B20" s="119" t="s">
        <v>59</v>
      </c>
      <c r="C20" s="119" t="s">
        <v>60</v>
      </c>
      <c r="D20" s="119" t="s">
        <v>61</v>
      </c>
      <c r="E20" s="119" t="s">
        <v>62</v>
      </c>
      <c r="F20" s="119" t="s">
        <v>59</v>
      </c>
      <c r="G20" s="119" t="s">
        <v>60</v>
      </c>
      <c r="H20" s="119" t="s">
        <v>61</v>
      </c>
      <c r="I20" s="119" t="s">
        <v>62</v>
      </c>
      <c r="J20" s="119" t="s">
        <v>59</v>
      </c>
      <c r="K20" s="119" t="s">
        <v>60</v>
      </c>
      <c r="L20" s="119" t="s">
        <v>61</v>
      </c>
      <c r="M20" s="119" t="s">
        <v>62</v>
      </c>
      <c r="N20" s="119" t="s">
        <v>59</v>
      </c>
      <c r="O20" s="119" t="s">
        <v>60</v>
      </c>
      <c r="P20" s="119" t="s">
        <v>61</v>
      </c>
      <c r="Q20" s="119" t="s">
        <v>62</v>
      </c>
      <c r="R20" s="119" t="s">
        <v>59</v>
      </c>
      <c r="S20" s="119" t="s">
        <v>60</v>
      </c>
      <c r="T20" s="119" t="s">
        <v>61</v>
      </c>
      <c r="U20" s="119" t="s">
        <v>62</v>
      </c>
      <c r="V20" s="119" t="s">
        <v>59</v>
      </c>
      <c r="W20" s="119" t="s">
        <v>60</v>
      </c>
      <c r="X20" s="119" t="s">
        <v>61</v>
      </c>
      <c r="Y20" s="119" t="s">
        <v>62</v>
      </c>
      <c r="Z20" s="119" t="s">
        <v>59</v>
      </c>
      <c r="AA20" s="119" t="s">
        <v>60</v>
      </c>
      <c r="AB20" s="119" t="s">
        <v>61</v>
      </c>
      <c r="AC20" s="119" t="s">
        <v>62</v>
      </c>
      <c r="AD20" s="119" t="s">
        <v>59</v>
      </c>
      <c r="AE20" s="119" t="s">
        <v>60</v>
      </c>
      <c r="AF20" s="119" t="s">
        <v>61</v>
      </c>
      <c r="AG20" s="119" t="s">
        <v>62</v>
      </c>
      <c r="AH20" s="119" t="s">
        <v>59</v>
      </c>
      <c r="AI20" s="119" t="s">
        <v>60</v>
      </c>
      <c r="AJ20" s="119" t="s">
        <v>61</v>
      </c>
      <c r="AK20" s="119" t="s">
        <v>62</v>
      </c>
      <c r="AL20" s="110"/>
      <c r="AM20" s="89"/>
      <c r="AN20" s="89"/>
      <c r="AO20" s="89"/>
      <c r="AP20" s="89"/>
      <c r="AQ20" s="89"/>
      <c r="AR20" s="89"/>
      <c r="AS20" s="89"/>
      <c r="AT20" s="89"/>
    </row>
    <row r="21" spans="1:46" s="7" customFormat="1" x14ac:dyDescent="0.2">
      <c r="A21" s="105" t="s">
        <v>40</v>
      </c>
      <c r="B21" s="120">
        <v>0</v>
      </c>
      <c r="C21" s="120">
        <v>9</v>
      </c>
      <c r="D21" s="120">
        <v>15</v>
      </c>
      <c r="E21" s="120">
        <v>23</v>
      </c>
      <c r="F21" s="120">
        <v>1</v>
      </c>
      <c r="G21" s="120">
        <v>24</v>
      </c>
      <c r="H21" s="120">
        <v>26</v>
      </c>
      <c r="I21" s="120">
        <v>11</v>
      </c>
      <c r="J21" s="120">
        <v>2</v>
      </c>
      <c r="K21" s="120">
        <v>25</v>
      </c>
      <c r="L21" s="120">
        <v>19</v>
      </c>
      <c r="M21" s="120">
        <v>5</v>
      </c>
      <c r="N21" s="120">
        <v>0</v>
      </c>
      <c r="O21" s="120">
        <v>41</v>
      </c>
      <c r="P21" s="120">
        <v>26</v>
      </c>
      <c r="Q21" s="121">
        <v>11</v>
      </c>
      <c r="R21" s="121">
        <v>2</v>
      </c>
      <c r="S21" s="121">
        <v>33</v>
      </c>
      <c r="T21" s="121">
        <v>17</v>
      </c>
      <c r="U21" s="121">
        <v>11</v>
      </c>
      <c r="V21" s="121">
        <v>0</v>
      </c>
      <c r="W21" s="121">
        <v>7</v>
      </c>
      <c r="X21" s="121">
        <v>2</v>
      </c>
      <c r="Y21" s="121">
        <v>0</v>
      </c>
      <c r="Z21" s="121">
        <v>5</v>
      </c>
      <c r="AA21" s="121">
        <v>18</v>
      </c>
      <c r="AB21" s="121">
        <v>8</v>
      </c>
      <c r="AC21" s="121">
        <v>3</v>
      </c>
      <c r="AD21" s="122">
        <f>B21+F21+J21+N21+R21+V21+Z21</f>
        <v>10</v>
      </c>
      <c r="AE21" s="122">
        <f>C21+G21+K21+O21+S21+W21+AA21</f>
        <v>157</v>
      </c>
      <c r="AF21" s="122">
        <f t="shared" ref="AF21:AF30" si="57">D21+H21+L21+P21+T21+X21+AB21</f>
        <v>113</v>
      </c>
      <c r="AG21" s="122">
        <f>E21+I21+M21+Q21+U21+Y21+AC21</f>
        <v>64</v>
      </c>
      <c r="AH21" s="123">
        <v>1487</v>
      </c>
      <c r="AI21" s="123">
        <v>11048</v>
      </c>
      <c r="AJ21" s="123">
        <v>8064</v>
      </c>
      <c r="AK21" s="123">
        <v>4394</v>
      </c>
      <c r="AL21" s="110"/>
      <c r="AM21" s="89"/>
      <c r="AN21" s="89"/>
      <c r="AO21" s="89"/>
      <c r="AP21" s="89"/>
      <c r="AQ21" s="89"/>
      <c r="AR21" s="89"/>
      <c r="AS21" s="89"/>
      <c r="AT21" s="89"/>
    </row>
    <row r="22" spans="1:46" s="7" customFormat="1" x14ac:dyDescent="0.2">
      <c r="A22" s="105" t="s">
        <v>41</v>
      </c>
      <c r="B22" s="120">
        <v>0</v>
      </c>
      <c r="C22" s="120">
        <v>15</v>
      </c>
      <c r="D22" s="120">
        <v>17</v>
      </c>
      <c r="E22" s="120">
        <v>15</v>
      </c>
      <c r="F22" s="120">
        <v>1</v>
      </c>
      <c r="G22" s="120">
        <v>34</v>
      </c>
      <c r="H22" s="120">
        <v>22</v>
      </c>
      <c r="I22" s="120">
        <v>5</v>
      </c>
      <c r="J22" s="120">
        <v>3</v>
      </c>
      <c r="K22" s="120">
        <v>24</v>
      </c>
      <c r="L22" s="120">
        <v>21</v>
      </c>
      <c r="M22" s="120">
        <v>3</v>
      </c>
      <c r="N22" s="120">
        <v>0</v>
      </c>
      <c r="O22" s="120">
        <v>29</v>
      </c>
      <c r="P22" s="120">
        <v>43</v>
      </c>
      <c r="Q22" s="121">
        <v>6</v>
      </c>
      <c r="R22" s="121">
        <v>5</v>
      </c>
      <c r="S22" s="121">
        <v>44</v>
      </c>
      <c r="T22" s="121">
        <v>15</v>
      </c>
      <c r="U22" s="121">
        <v>0</v>
      </c>
      <c r="V22" s="121">
        <v>0</v>
      </c>
      <c r="W22" s="121">
        <v>7</v>
      </c>
      <c r="X22" s="121">
        <v>2</v>
      </c>
      <c r="Y22" s="121">
        <v>0</v>
      </c>
      <c r="Z22" s="121">
        <v>6</v>
      </c>
      <c r="AA22" s="121">
        <v>18</v>
      </c>
      <c r="AB22" s="121">
        <v>10</v>
      </c>
      <c r="AC22" s="121">
        <v>0</v>
      </c>
      <c r="AD22" s="122">
        <f t="shared" ref="AD22:AD30" si="58">B22+F22+J22+N22+R22+V22+Z22</f>
        <v>15</v>
      </c>
      <c r="AE22" s="122">
        <f t="shared" ref="AE22:AE31" si="59">C22+G22+K22+O22+S22+W22+AA22</f>
        <v>171</v>
      </c>
      <c r="AF22" s="122">
        <f t="shared" si="57"/>
        <v>130</v>
      </c>
      <c r="AG22" s="122">
        <f t="shared" ref="AG22:AG30" si="60">E22+I22+M22+Q22+U22+Y22+AC22</f>
        <v>29</v>
      </c>
      <c r="AH22" s="123">
        <v>5665</v>
      </c>
      <c r="AI22" s="123">
        <v>8961</v>
      </c>
      <c r="AJ22" s="123">
        <v>8091</v>
      </c>
      <c r="AK22" s="123">
        <v>2377</v>
      </c>
      <c r="AL22" s="110"/>
      <c r="AM22" s="89"/>
      <c r="AN22" s="89"/>
      <c r="AO22" s="89"/>
      <c r="AP22" s="89"/>
      <c r="AQ22" s="89"/>
      <c r="AR22" s="89"/>
      <c r="AS22" s="89"/>
      <c r="AT22" s="89"/>
    </row>
    <row r="23" spans="1:46" s="7" customFormat="1" x14ac:dyDescent="0.2">
      <c r="A23" s="105" t="s">
        <v>42</v>
      </c>
      <c r="B23" s="120">
        <v>0</v>
      </c>
      <c r="C23" s="120">
        <v>2</v>
      </c>
      <c r="D23" s="124">
        <v>12</v>
      </c>
      <c r="E23" s="120">
        <v>4</v>
      </c>
      <c r="F23" s="120">
        <v>0</v>
      </c>
      <c r="G23" s="124">
        <v>4</v>
      </c>
      <c r="H23" s="120">
        <v>5</v>
      </c>
      <c r="I23" s="120">
        <v>0</v>
      </c>
      <c r="J23" s="124">
        <v>0</v>
      </c>
      <c r="K23" s="120">
        <v>2</v>
      </c>
      <c r="L23" s="120">
        <v>2</v>
      </c>
      <c r="M23" s="124">
        <v>0</v>
      </c>
      <c r="N23" s="120">
        <v>0</v>
      </c>
      <c r="O23" s="120">
        <v>11</v>
      </c>
      <c r="P23" s="124">
        <v>14</v>
      </c>
      <c r="Q23" s="121">
        <v>0</v>
      </c>
      <c r="R23" s="121">
        <v>0</v>
      </c>
      <c r="S23" s="121">
        <v>4</v>
      </c>
      <c r="T23" s="121">
        <v>3</v>
      </c>
      <c r="U23" s="121">
        <v>0</v>
      </c>
      <c r="V23" s="121">
        <v>0</v>
      </c>
      <c r="W23" s="121">
        <v>0</v>
      </c>
      <c r="X23" s="121">
        <v>1</v>
      </c>
      <c r="Y23" s="121">
        <v>0</v>
      </c>
      <c r="Z23" s="121">
        <v>0</v>
      </c>
      <c r="AA23" s="121">
        <v>4</v>
      </c>
      <c r="AB23" s="121">
        <v>0</v>
      </c>
      <c r="AC23" s="121">
        <v>0</v>
      </c>
      <c r="AD23" s="122">
        <f t="shared" si="58"/>
        <v>0</v>
      </c>
      <c r="AE23" s="122">
        <f t="shared" si="59"/>
        <v>27</v>
      </c>
      <c r="AF23" s="122">
        <f t="shared" si="57"/>
        <v>37</v>
      </c>
      <c r="AG23" s="122">
        <f t="shared" si="60"/>
        <v>4</v>
      </c>
      <c r="AH23" s="123">
        <v>185</v>
      </c>
      <c r="AI23" s="123">
        <v>1550</v>
      </c>
      <c r="AJ23" s="123">
        <v>1220</v>
      </c>
      <c r="AK23" s="123">
        <v>173</v>
      </c>
      <c r="AL23" s="110"/>
      <c r="AM23" s="89"/>
      <c r="AN23" s="89"/>
      <c r="AO23" s="89"/>
      <c r="AP23" s="89"/>
      <c r="AQ23" s="89"/>
      <c r="AR23" s="89"/>
      <c r="AS23" s="89"/>
      <c r="AT23" s="89"/>
    </row>
    <row r="24" spans="1:46" s="7" customFormat="1" x14ac:dyDescent="0.2">
      <c r="A24" s="105" t="s">
        <v>43</v>
      </c>
      <c r="B24" s="120">
        <v>0</v>
      </c>
      <c r="C24" s="120">
        <v>2</v>
      </c>
      <c r="D24" s="120">
        <v>6</v>
      </c>
      <c r="E24" s="120">
        <v>10</v>
      </c>
      <c r="F24" s="120">
        <v>0</v>
      </c>
      <c r="G24" s="120">
        <v>3</v>
      </c>
      <c r="H24" s="120">
        <v>4</v>
      </c>
      <c r="I24" s="120">
        <v>4</v>
      </c>
      <c r="J24" s="120">
        <v>0</v>
      </c>
      <c r="K24" s="120">
        <v>3</v>
      </c>
      <c r="L24" s="120">
        <v>4</v>
      </c>
      <c r="M24" s="120">
        <v>2</v>
      </c>
      <c r="N24" s="120">
        <v>0</v>
      </c>
      <c r="O24" s="120">
        <v>4</v>
      </c>
      <c r="P24" s="120">
        <v>4</v>
      </c>
      <c r="Q24" s="121">
        <v>4</v>
      </c>
      <c r="R24" s="121">
        <v>0</v>
      </c>
      <c r="S24" s="121">
        <v>0</v>
      </c>
      <c r="T24" s="121">
        <v>0</v>
      </c>
      <c r="U24" s="121">
        <v>1</v>
      </c>
      <c r="V24" s="125"/>
      <c r="W24" s="125"/>
      <c r="X24" s="125"/>
      <c r="Y24" s="125"/>
      <c r="Z24" s="121">
        <v>0</v>
      </c>
      <c r="AA24" s="121">
        <v>1</v>
      </c>
      <c r="AB24" s="121">
        <v>1</v>
      </c>
      <c r="AC24" s="121">
        <v>0</v>
      </c>
      <c r="AD24" s="122">
        <f t="shared" si="58"/>
        <v>0</v>
      </c>
      <c r="AE24" s="122">
        <f t="shared" si="59"/>
        <v>13</v>
      </c>
      <c r="AF24" s="122">
        <f t="shared" si="57"/>
        <v>19</v>
      </c>
      <c r="AG24" s="122">
        <f t="shared" si="60"/>
        <v>21</v>
      </c>
      <c r="AH24" s="123">
        <v>256</v>
      </c>
      <c r="AI24" s="123">
        <v>941</v>
      </c>
      <c r="AJ24" s="123">
        <v>1038</v>
      </c>
      <c r="AK24" s="123">
        <v>750</v>
      </c>
      <c r="AL24" s="110"/>
      <c r="AM24" s="89"/>
      <c r="AN24" s="89"/>
      <c r="AO24" s="89"/>
      <c r="AP24" s="89"/>
      <c r="AQ24" s="89"/>
      <c r="AR24" s="89"/>
      <c r="AS24" s="89"/>
      <c r="AT24" s="89"/>
    </row>
    <row r="25" spans="1:46" s="7" customFormat="1" x14ac:dyDescent="0.2">
      <c r="A25" s="105" t="s">
        <v>44</v>
      </c>
      <c r="B25" s="120">
        <v>0</v>
      </c>
      <c r="C25" s="120">
        <v>6</v>
      </c>
      <c r="D25" s="124">
        <v>3</v>
      </c>
      <c r="E25" s="120">
        <v>0</v>
      </c>
      <c r="F25" s="120">
        <v>0</v>
      </c>
      <c r="G25" s="124">
        <v>3</v>
      </c>
      <c r="H25" s="120">
        <v>3</v>
      </c>
      <c r="I25" s="120">
        <v>1</v>
      </c>
      <c r="J25" s="124">
        <v>0</v>
      </c>
      <c r="K25" s="120">
        <v>4</v>
      </c>
      <c r="L25" s="120">
        <v>2</v>
      </c>
      <c r="M25" s="124">
        <v>0</v>
      </c>
      <c r="N25" s="120">
        <v>0</v>
      </c>
      <c r="O25" s="120">
        <v>12</v>
      </c>
      <c r="P25" s="124">
        <v>12</v>
      </c>
      <c r="Q25" s="121">
        <v>1</v>
      </c>
      <c r="R25" s="121">
        <v>1</v>
      </c>
      <c r="S25" s="121">
        <v>10</v>
      </c>
      <c r="T25" s="121">
        <v>3</v>
      </c>
      <c r="U25" s="121">
        <v>0</v>
      </c>
      <c r="V25" s="121">
        <v>0</v>
      </c>
      <c r="W25" s="121">
        <v>6</v>
      </c>
      <c r="X25" s="121">
        <v>2</v>
      </c>
      <c r="Y25" s="121">
        <v>0</v>
      </c>
      <c r="Z25" s="121">
        <v>0</v>
      </c>
      <c r="AA25" s="121">
        <v>7</v>
      </c>
      <c r="AB25" s="121">
        <v>0</v>
      </c>
      <c r="AC25" s="121">
        <v>1</v>
      </c>
      <c r="AD25" s="122">
        <f t="shared" si="58"/>
        <v>1</v>
      </c>
      <c r="AE25" s="122">
        <f t="shared" si="59"/>
        <v>48</v>
      </c>
      <c r="AF25" s="122">
        <f t="shared" si="57"/>
        <v>25</v>
      </c>
      <c r="AG25" s="122">
        <f t="shared" si="60"/>
        <v>3</v>
      </c>
      <c r="AH25" s="123">
        <v>816</v>
      </c>
      <c r="AI25" s="123">
        <v>5310</v>
      </c>
      <c r="AJ25" s="123">
        <v>2402</v>
      </c>
      <c r="AK25" s="123">
        <v>132</v>
      </c>
      <c r="AL25" s="110"/>
      <c r="AM25" s="89"/>
      <c r="AN25" s="89"/>
      <c r="AO25" s="89"/>
      <c r="AP25" s="89"/>
      <c r="AQ25" s="89"/>
      <c r="AR25" s="89"/>
      <c r="AS25" s="89"/>
      <c r="AT25" s="89"/>
    </row>
    <row r="26" spans="1:46" s="93" customFormat="1" x14ac:dyDescent="0.2">
      <c r="A26" s="111" t="s">
        <v>45</v>
      </c>
      <c r="B26" s="120">
        <v>0</v>
      </c>
      <c r="C26" s="120">
        <v>0</v>
      </c>
      <c r="D26" s="124">
        <v>0</v>
      </c>
      <c r="E26" s="120">
        <v>2</v>
      </c>
      <c r="F26" s="120">
        <v>0</v>
      </c>
      <c r="G26" s="124">
        <v>0</v>
      </c>
      <c r="H26" s="120">
        <v>1</v>
      </c>
      <c r="I26" s="120">
        <v>0</v>
      </c>
      <c r="J26" s="126"/>
      <c r="K26" s="127"/>
      <c r="L26" s="127"/>
      <c r="M26" s="126"/>
      <c r="N26" s="127"/>
      <c r="O26" s="127"/>
      <c r="P26" s="126"/>
      <c r="Q26" s="125"/>
      <c r="R26" s="121">
        <v>0</v>
      </c>
      <c r="S26" s="121">
        <v>1</v>
      </c>
      <c r="T26" s="121">
        <v>0</v>
      </c>
      <c r="U26" s="121">
        <v>0</v>
      </c>
      <c r="V26" s="125"/>
      <c r="W26" s="125"/>
      <c r="X26" s="125"/>
      <c r="Y26" s="125"/>
      <c r="Z26" s="125"/>
      <c r="AA26" s="125"/>
      <c r="AB26" s="125"/>
      <c r="AC26" s="125"/>
      <c r="AD26" s="122">
        <f t="shared" si="58"/>
        <v>0</v>
      </c>
      <c r="AE26" s="122">
        <f t="shared" si="59"/>
        <v>1</v>
      </c>
      <c r="AF26" s="122">
        <f t="shared" si="57"/>
        <v>1</v>
      </c>
      <c r="AG26" s="122">
        <f t="shared" si="60"/>
        <v>2</v>
      </c>
      <c r="AH26" s="123">
        <v>54</v>
      </c>
      <c r="AI26" s="123">
        <v>248</v>
      </c>
      <c r="AJ26" s="123">
        <v>528</v>
      </c>
      <c r="AK26" s="123">
        <v>1413</v>
      </c>
      <c r="AL26" s="110"/>
      <c r="AM26" s="92"/>
      <c r="AN26" s="92"/>
      <c r="AO26" s="92"/>
      <c r="AP26" s="92"/>
      <c r="AQ26" s="92"/>
      <c r="AR26" s="92"/>
      <c r="AS26" s="92"/>
      <c r="AT26" s="92"/>
    </row>
    <row r="27" spans="1:46" s="7" customFormat="1" x14ac:dyDescent="0.2">
      <c r="A27" s="111" t="s">
        <v>46</v>
      </c>
      <c r="B27" s="120">
        <v>0</v>
      </c>
      <c r="C27" s="120">
        <v>17</v>
      </c>
      <c r="D27" s="120">
        <v>10</v>
      </c>
      <c r="E27" s="120">
        <v>0</v>
      </c>
      <c r="F27" s="120">
        <v>2</v>
      </c>
      <c r="G27" s="120">
        <v>24</v>
      </c>
      <c r="H27" s="120">
        <v>9</v>
      </c>
      <c r="I27" s="120">
        <v>0</v>
      </c>
      <c r="J27" s="120">
        <v>4</v>
      </c>
      <c r="K27" s="120">
        <v>28</v>
      </c>
      <c r="L27" s="120">
        <v>8</v>
      </c>
      <c r="M27" s="120">
        <v>0</v>
      </c>
      <c r="N27" s="120">
        <v>1</v>
      </c>
      <c r="O27" s="120">
        <v>27</v>
      </c>
      <c r="P27" s="120">
        <v>19</v>
      </c>
      <c r="Q27" s="121">
        <v>0</v>
      </c>
      <c r="R27" s="121">
        <v>3</v>
      </c>
      <c r="S27" s="121">
        <v>31</v>
      </c>
      <c r="T27" s="121">
        <v>11</v>
      </c>
      <c r="U27" s="121">
        <v>0</v>
      </c>
      <c r="V27" s="121">
        <v>1</v>
      </c>
      <c r="W27" s="121">
        <v>5</v>
      </c>
      <c r="X27" s="121">
        <v>2</v>
      </c>
      <c r="Y27" s="121">
        <v>0</v>
      </c>
      <c r="Z27" s="121">
        <v>6</v>
      </c>
      <c r="AA27" s="121">
        <v>10</v>
      </c>
      <c r="AB27" s="121">
        <v>2</v>
      </c>
      <c r="AC27" s="121">
        <v>0</v>
      </c>
      <c r="AD27" s="122">
        <f t="shared" si="58"/>
        <v>17</v>
      </c>
      <c r="AE27" s="122">
        <f t="shared" si="59"/>
        <v>142</v>
      </c>
      <c r="AF27" s="122">
        <f t="shared" si="57"/>
        <v>61</v>
      </c>
      <c r="AG27" s="122">
        <f t="shared" si="60"/>
        <v>0</v>
      </c>
      <c r="AH27" s="123">
        <v>1024</v>
      </c>
      <c r="AI27" s="123">
        <v>3335</v>
      </c>
      <c r="AJ27" s="123">
        <v>2246</v>
      </c>
      <c r="AK27" s="123">
        <v>200</v>
      </c>
      <c r="AL27" s="110"/>
      <c r="AM27" s="89"/>
      <c r="AN27" s="89"/>
      <c r="AO27" s="89"/>
      <c r="AP27" s="89"/>
      <c r="AQ27" s="89"/>
      <c r="AR27" s="89"/>
      <c r="AS27" s="89"/>
      <c r="AT27" s="89"/>
    </row>
    <row r="28" spans="1:46" s="7" customFormat="1" x14ac:dyDescent="0.2">
      <c r="A28" s="115" t="s">
        <v>77</v>
      </c>
      <c r="B28" s="120">
        <v>0</v>
      </c>
      <c r="C28" s="120">
        <v>3</v>
      </c>
      <c r="D28" s="124">
        <v>2</v>
      </c>
      <c r="E28" s="120">
        <v>2</v>
      </c>
      <c r="F28" s="120">
        <v>0</v>
      </c>
      <c r="G28" s="124">
        <v>16</v>
      </c>
      <c r="H28" s="120">
        <v>12</v>
      </c>
      <c r="I28" s="120">
        <v>7</v>
      </c>
      <c r="J28" s="124">
        <v>0</v>
      </c>
      <c r="K28" s="120">
        <v>1</v>
      </c>
      <c r="L28" s="120">
        <v>0</v>
      </c>
      <c r="M28" s="124">
        <v>0</v>
      </c>
      <c r="N28" s="121">
        <v>0</v>
      </c>
      <c r="O28" s="121">
        <v>8</v>
      </c>
      <c r="P28" s="121">
        <v>15</v>
      </c>
      <c r="Q28" s="121">
        <v>7</v>
      </c>
      <c r="R28" s="121">
        <v>1</v>
      </c>
      <c r="S28" s="121">
        <v>17</v>
      </c>
      <c r="T28" s="121">
        <v>17</v>
      </c>
      <c r="U28" s="121">
        <v>3</v>
      </c>
      <c r="V28" s="125"/>
      <c r="W28" s="125"/>
      <c r="X28" s="125"/>
      <c r="Y28" s="125"/>
      <c r="Z28" s="121">
        <v>2</v>
      </c>
      <c r="AA28" s="121">
        <v>8</v>
      </c>
      <c r="AB28" s="121">
        <v>5</v>
      </c>
      <c r="AC28" s="121">
        <v>1</v>
      </c>
      <c r="AD28" s="122">
        <f t="shared" si="58"/>
        <v>3</v>
      </c>
      <c r="AE28" s="122">
        <f t="shared" si="59"/>
        <v>53</v>
      </c>
      <c r="AF28" s="122">
        <f t="shared" si="57"/>
        <v>51</v>
      </c>
      <c r="AG28" s="122">
        <f t="shared" si="60"/>
        <v>20</v>
      </c>
      <c r="AH28" s="123">
        <v>385</v>
      </c>
      <c r="AI28" s="123">
        <v>1749</v>
      </c>
      <c r="AJ28" s="123">
        <v>1963</v>
      </c>
      <c r="AK28" s="123">
        <v>998</v>
      </c>
      <c r="AL28" s="110"/>
      <c r="AM28" s="89"/>
      <c r="AN28" s="89"/>
      <c r="AO28" s="89"/>
      <c r="AP28" s="89"/>
      <c r="AQ28" s="89"/>
      <c r="AR28" s="89"/>
      <c r="AS28" s="89"/>
      <c r="AT28" s="89"/>
    </row>
    <row r="29" spans="1:46" s="7" customFormat="1" x14ac:dyDescent="0.2">
      <c r="A29" s="115" t="s">
        <v>80</v>
      </c>
      <c r="B29" s="128">
        <v>0</v>
      </c>
      <c r="C29" s="128">
        <v>5</v>
      </c>
      <c r="D29" s="128">
        <v>4</v>
      </c>
      <c r="E29" s="128">
        <v>0</v>
      </c>
      <c r="F29" s="128">
        <v>0</v>
      </c>
      <c r="G29" s="128">
        <v>4</v>
      </c>
      <c r="H29" s="128">
        <v>14</v>
      </c>
      <c r="I29" s="128">
        <v>8</v>
      </c>
      <c r="J29" s="128">
        <v>4</v>
      </c>
      <c r="K29" s="128">
        <v>19</v>
      </c>
      <c r="L29" s="128">
        <v>14</v>
      </c>
      <c r="M29" s="128">
        <v>4</v>
      </c>
      <c r="N29" s="129">
        <v>0</v>
      </c>
      <c r="O29" s="129">
        <v>8</v>
      </c>
      <c r="P29" s="129">
        <v>6</v>
      </c>
      <c r="Q29" s="129">
        <v>0</v>
      </c>
      <c r="R29" s="129">
        <v>4</v>
      </c>
      <c r="S29" s="129">
        <v>15</v>
      </c>
      <c r="T29" s="129">
        <v>5</v>
      </c>
      <c r="U29" s="129">
        <v>0</v>
      </c>
      <c r="V29" s="130"/>
      <c r="W29" s="130"/>
      <c r="X29" s="130"/>
      <c r="Y29" s="130"/>
      <c r="Z29" s="129">
        <v>3</v>
      </c>
      <c r="AA29" s="129">
        <v>8</v>
      </c>
      <c r="AB29" s="129">
        <v>7</v>
      </c>
      <c r="AC29" s="129">
        <v>2</v>
      </c>
      <c r="AD29" s="122">
        <f t="shared" si="58"/>
        <v>11</v>
      </c>
      <c r="AE29" s="122">
        <f t="shared" si="59"/>
        <v>59</v>
      </c>
      <c r="AF29" s="122">
        <f t="shared" si="57"/>
        <v>50</v>
      </c>
      <c r="AG29" s="122">
        <f t="shared" si="60"/>
        <v>14</v>
      </c>
      <c r="AH29" s="123">
        <v>1337</v>
      </c>
      <c r="AI29" s="123">
        <v>3125</v>
      </c>
      <c r="AJ29" s="123">
        <v>2582</v>
      </c>
      <c r="AK29" s="123">
        <v>589</v>
      </c>
      <c r="AL29" s="110"/>
      <c r="AM29" s="89"/>
      <c r="AN29" s="89"/>
      <c r="AO29" s="89"/>
      <c r="AP29" s="89"/>
      <c r="AQ29" s="89"/>
      <c r="AR29" s="89"/>
      <c r="AS29" s="89"/>
      <c r="AT29" s="89"/>
    </row>
    <row r="30" spans="1:46" s="7" customFormat="1" x14ac:dyDescent="0.2">
      <c r="A30" s="115" t="s">
        <v>75</v>
      </c>
      <c r="B30" s="128">
        <v>0</v>
      </c>
      <c r="C30" s="128">
        <v>1</v>
      </c>
      <c r="D30" s="128">
        <v>0</v>
      </c>
      <c r="E30" s="128">
        <v>0</v>
      </c>
      <c r="F30" s="131"/>
      <c r="G30" s="131"/>
      <c r="H30" s="131"/>
      <c r="I30" s="131"/>
      <c r="J30" s="131"/>
      <c r="K30" s="131"/>
      <c r="L30" s="131"/>
      <c r="M30" s="131"/>
      <c r="N30" s="129">
        <v>0</v>
      </c>
      <c r="O30" s="129">
        <v>2</v>
      </c>
      <c r="P30" s="129">
        <v>1</v>
      </c>
      <c r="Q30" s="129">
        <v>0</v>
      </c>
      <c r="R30" s="129">
        <v>0</v>
      </c>
      <c r="S30" s="129">
        <v>1</v>
      </c>
      <c r="T30" s="129">
        <v>0</v>
      </c>
      <c r="U30" s="129">
        <v>0</v>
      </c>
      <c r="V30" s="129">
        <v>0</v>
      </c>
      <c r="W30" s="129">
        <v>1</v>
      </c>
      <c r="X30" s="129">
        <v>0</v>
      </c>
      <c r="Y30" s="129">
        <v>0</v>
      </c>
      <c r="Z30" s="129">
        <v>0</v>
      </c>
      <c r="AA30" s="129">
        <v>1</v>
      </c>
      <c r="AB30" s="129">
        <v>0</v>
      </c>
      <c r="AC30" s="129">
        <v>0</v>
      </c>
      <c r="AD30" s="122">
        <f t="shared" si="58"/>
        <v>0</v>
      </c>
      <c r="AE30" s="122">
        <f t="shared" si="59"/>
        <v>6</v>
      </c>
      <c r="AF30" s="122">
        <f t="shared" si="57"/>
        <v>1</v>
      </c>
      <c r="AG30" s="122">
        <f t="shared" si="60"/>
        <v>0</v>
      </c>
      <c r="AH30" s="123">
        <v>186</v>
      </c>
      <c r="AI30" s="123">
        <v>478</v>
      </c>
      <c r="AJ30" s="123">
        <v>271</v>
      </c>
      <c r="AK30" s="123">
        <v>43</v>
      </c>
      <c r="AL30" s="110"/>
      <c r="AM30" s="89"/>
      <c r="AN30" s="89"/>
      <c r="AO30" s="89"/>
      <c r="AP30" s="89"/>
      <c r="AQ30" s="89"/>
      <c r="AR30" s="89"/>
      <c r="AS30" s="89"/>
      <c r="AT30" s="89"/>
    </row>
    <row r="31" spans="1:46" s="7" customFormat="1" x14ac:dyDescent="0.2">
      <c r="A31" s="115" t="s">
        <v>92</v>
      </c>
      <c r="B31" s="128">
        <v>0</v>
      </c>
      <c r="C31" s="128">
        <v>0</v>
      </c>
      <c r="D31" s="128">
        <v>1</v>
      </c>
      <c r="E31" s="128">
        <v>2</v>
      </c>
      <c r="F31" s="128">
        <v>0</v>
      </c>
      <c r="G31" s="128">
        <v>0</v>
      </c>
      <c r="H31" s="128">
        <v>1</v>
      </c>
      <c r="I31" s="128">
        <v>0</v>
      </c>
      <c r="J31" s="128">
        <v>0</v>
      </c>
      <c r="K31" s="128">
        <v>1</v>
      </c>
      <c r="L31" s="128">
        <v>2</v>
      </c>
      <c r="M31" s="128">
        <v>0</v>
      </c>
      <c r="N31" s="130"/>
      <c r="O31" s="130"/>
      <c r="P31" s="130"/>
      <c r="Q31" s="130"/>
      <c r="R31" s="130"/>
      <c r="S31" s="130"/>
      <c r="T31" s="130"/>
      <c r="U31" s="130"/>
      <c r="V31" s="129">
        <v>0</v>
      </c>
      <c r="W31" s="129">
        <v>1</v>
      </c>
      <c r="X31" s="129">
        <v>0</v>
      </c>
      <c r="Y31" s="129">
        <v>0</v>
      </c>
      <c r="Z31" s="130"/>
      <c r="AA31" s="130"/>
      <c r="AB31" s="130"/>
      <c r="AC31" s="130"/>
      <c r="AD31" s="122">
        <f t="shared" ref="AD31" si="61">B31+F31+J31+N31+R31+V31+Z31</f>
        <v>0</v>
      </c>
      <c r="AE31" s="122">
        <f t="shared" si="59"/>
        <v>2</v>
      </c>
      <c r="AF31" s="122">
        <f t="shared" ref="AF31" si="62">D31+H31+L31+P31+T31+X31+AB31</f>
        <v>4</v>
      </c>
      <c r="AG31" s="122">
        <f t="shared" ref="AG31" si="63">E31+I31+M31+Q31+U31+Y31+AC31</f>
        <v>2</v>
      </c>
      <c r="AH31" s="123">
        <v>78</v>
      </c>
      <c r="AI31" s="123">
        <v>168</v>
      </c>
      <c r="AJ31" s="123">
        <v>275</v>
      </c>
      <c r="AK31" s="123">
        <v>183</v>
      </c>
      <c r="AL31" s="110"/>
      <c r="AM31" s="89"/>
      <c r="AN31" s="89"/>
      <c r="AO31" s="89"/>
      <c r="AP31" s="89"/>
      <c r="AQ31" s="89"/>
      <c r="AR31" s="89"/>
      <c r="AS31" s="89"/>
      <c r="AT31" s="89"/>
    </row>
    <row r="32" spans="1:46" s="7" customFormat="1" x14ac:dyDescent="0.2">
      <c r="A32" s="101"/>
      <c r="B32" s="101"/>
      <c r="C32" s="101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0"/>
      <c r="AM32" s="89"/>
      <c r="AN32" s="89"/>
      <c r="AO32" s="89"/>
      <c r="AP32" s="89"/>
      <c r="AQ32" s="89"/>
      <c r="AR32" s="89"/>
      <c r="AS32" s="89"/>
      <c r="AT32" s="89"/>
    </row>
    <row r="33" spans="1:46" s="7" customFormat="1" x14ac:dyDescent="0.2">
      <c r="A33" s="117"/>
      <c r="B33" s="117"/>
      <c r="C33" s="117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0"/>
      <c r="AM33" s="89"/>
      <c r="AN33" s="89"/>
      <c r="AO33" s="89"/>
      <c r="AP33" s="89"/>
      <c r="AQ33" s="89"/>
      <c r="AR33" s="89"/>
      <c r="AS33" s="89"/>
      <c r="AT33" s="89"/>
    </row>
    <row r="34" spans="1:46" s="7" customFormat="1" x14ac:dyDescent="0.2">
      <c r="A34" s="117"/>
      <c r="B34" s="117"/>
      <c r="C34" s="11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0"/>
      <c r="AM34" s="89"/>
      <c r="AN34" s="89"/>
      <c r="AO34" s="89"/>
      <c r="AP34" s="89"/>
      <c r="AQ34" s="89"/>
      <c r="AR34" s="89"/>
      <c r="AS34" s="89"/>
      <c r="AT34" s="89"/>
    </row>
    <row r="35" spans="1:46" s="7" customFormat="1" x14ac:dyDescent="0.2">
      <c r="A35" s="117"/>
      <c r="B35" s="117"/>
      <c r="C35" s="117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0"/>
      <c r="AM35" s="89"/>
      <c r="AN35" s="89"/>
      <c r="AO35" s="89"/>
      <c r="AP35" s="89"/>
      <c r="AQ35" s="89"/>
      <c r="AR35" s="89"/>
      <c r="AS35" s="89"/>
      <c r="AT35" s="89"/>
    </row>
    <row r="36" spans="1:46" s="7" customFormat="1" x14ac:dyDescent="0.2">
      <c r="A36" s="117"/>
      <c r="B36" s="117"/>
      <c r="C36" s="117"/>
      <c r="D36" s="117"/>
      <c r="E36" s="118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0"/>
      <c r="AM36" s="89"/>
      <c r="AN36" s="89"/>
      <c r="AO36" s="89"/>
      <c r="AP36" s="89"/>
      <c r="AQ36" s="89"/>
      <c r="AR36" s="89"/>
      <c r="AS36" s="89"/>
      <c r="AT36" s="89"/>
    </row>
  </sheetData>
  <mergeCells count="21">
    <mergeCell ref="F36:U36"/>
    <mergeCell ref="A19:A20"/>
    <mergeCell ref="B19:E19"/>
    <mergeCell ref="F19:I19"/>
    <mergeCell ref="J19:M19"/>
    <mergeCell ref="N19:Q19"/>
    <mergeCell ref="A5:A6"/>
    <mergeCell ref="B5:E5"/>
    <mergeCell ref="F5:I5"/>
    <mergeCell ref="J5:M5"/>
    <mergeCell ref="N5:Q5"/>
    <mergeCell ref="AH5:AK5"/>
    <mergeCell ref="AH19:AK19"/>
    <mergeCell ref="V19:Y19"/>
    <mergeCell ref="Z19:AC19"/>
    <mergeCell ref="R19:U19"/>
    <mergeCell ref="AD19:AG19"/>
    <mergeCell ref="R5:U5"/>
    <mergeCell ref="V5:Y5"/>
    <mergeCell ref="Z5:AC5"/>
    <mergeCell ref="AD5:AG5"/>
  </mergeCells>
  <phoneticPr fontId="1" type="noConversion"/>
  <pageMargins left="0.39370078740157483" right="0.31496062992125984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L18"/>
  <sheetViews>
    <sheetView workbookViewId="0">
      <selection activeCell="B8" sqref="B8:K18"/>
    </sheetView>
  </sheetViews>
  <sheetFormatPr defaultRowHeight="12.75" x14ac:dyDescent="0.2"/>
  <sheetData>
    <row r="3" spans="1:12" x14ac:dyDescent="0.2">
      <c r="A3" s="187" t="s">
        <v>37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x14ac:dyDescent="0.2">
      <c r="A4" s="203" t="s">
        <v>105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ht="13.5" thickBot="1" x14ac:dyDescent="0.25">
      <c r="J5" s="24"/>
      <c r="K5" s="10"/>
    </row>
    <row r="6" spans="1:12" ht="128.25" customHeight="1" x14ac:dyDescent="0.2">
      <c r="A6" s="191" t="s">
        <v>10</v>
      </c>
      <c r="B6" s="204" t="s">
        <v>70</v>
      </c>
      <c r="C6" s="191" t="s">
        <v>71</v>
      </c>
      <c r="D6" s="191"/>
      <c r="E6" s="191" t="s">
        <v>72</v>
      </c>
      <c r="F6" s="191"/>
      <c r="G6" s="206" t="s">
        <v>48</v>
      </c>
      <c r="H6" s="206" t="s">
        <v>49</v>
      </c>
      <c r="I6" s="206" t="s">
        <v>50</v>
      </c>
      <c r="J6" s="208" t="s">
        <v>51</v>
      </c>
      <c r="K6" s="199" t="s">
        <v>52</v>
      </c>
      <c r="L6" s="201" t="s">
        <v>53</v>
      </c>
    </row>
    <row r="7" spans="1:12" ht="30.75" customHeight="1" thickBot="1" x14ac:dyDescent="0.25">
      <c r="A7" s="191"/>
      <c r="B7" s="205"/>
      <c r="C7" s="12" t="s">
        <v>11</v>
      </c>
      <c r="D7" s="12" t="s">
        <v>18</v>
      </c>
      <c r="E7" s="12" t="s">
        <v>11</v>
      </c>
      <c r="F7" s="12" t="s">
        <v>18</v>
      </c>
      <c r="G7" s="207"/>
      <c r="H7" s="207"/>
      <c r="I7" s="207"/>
      <c r="J7" s="209"/>
      <c r="K7" s="200"/>
      <c r="L7" s="202"/>
    </row>
    <row r="8" spans="1:12" ht="15.75" x14ac:dyDescent="0.25">
      <c r="A8" s="58" t="s">
        <v>40</v>
      </c>
      <c r="B8" s="16">
        <f>Таб№1!AD7</f>
        <v>344</v>
      </c>
      <c r="C8" s="16">
        <f t="shared" ref="C8:C14" si="0">B8-E8</f>
        <v>334</v>
      </c>
      <c r="D8" s="25">
        <f>C8/B8</f>
        <v>0.97093023255813948</v>
      </c>
      <c r="E8" s="26">
        <f>Таб№1!AD21</f>
        <v>10</v>
      </c>
      <c r="F8" s="25">
        <f>E8/B8</f>
        <v>2.9069767441860465E-2</v>
      </c>
      <c r="G8" s="26">
        <f>Таб№1!AE21</f>
        <v>157</v>
      </c>
      <c r="H8" s="26">
        <f>Таб№1!AF21</f>
        <v>113</v>
      </c>
      <c r="I8" s="26">
        <f>Таб№1!AG21</f>
        <v>64</v>
      </c>
      <c r="J8" s="29">
        <f>Таб№1!AG7</f>
        <v>3.6715116279069768</v>
      </c>
      <c r="K8" s="31">
        <v>3.61</v>
      </c>
      <c r="L8" s="27"/>
    </row>
    <row r="9" spans="1:12" ht="15.75" x14ac:dyDescent="0.25">
      <c r="A9" s="58" t="s">
        <v>41</v>
      </c>
      <c r="B9" s="16">
        <f>Таб№1!AD8</f>
        <v>345</v>
      </c>
      <c r="C9" s="16">
        <f t="shared" si="0"/>
        <v>330</v>
      </c>
      <c r="D9" s="25">
        <f t="shared" ref="D9:D14" si="1">C9/B9</f>
        <v>0.95652173913043481</v>
      </c>
      <c r="E9" s="26">
        <f>Таб№1!AD22</f>
        <v>15</v>
      </c>
      <c r="F9" s="25">
        <f t="shared" ref="F9:F14" si="2">E9/B9</f>
        <v>4.3478260869565216E-2</v>
      </c>
      <c r="G9" s="26">
        <f>Таб№1!AE22</f>
        <v>171</v>
      </c>
      <c r="H9" s="26">
        <f>Таб№1!AF22</f>
        <v>130</v>
      </c>
      <c r="I9" s="26">
        <f>Таб№1!AG22</f>
        <v>29</v>
      </c>
      <c r="J9" s="29">
        <f>Таб№1!AG8</f>
        <v>3.5014492753623188</v>
      </c>
      <c r="K9" s="32">
        <v>3.29</v>
      </c>
      <c r="L9" s="28"/>
    </row>
    <row r="10" spans="1:12" ht="15.75" x14ac:dyDescent="0.25">
      <c r="A10" s="58" t="s">
        <v>42</v>
      </c>
      <c r="B10" s="16">
        <f>Таб№1!AD9</f>
        <v>68</v>
      </c>
      <c r="C10" s="16">
        <f t="shared" si="0"/>
        <v>68</v>
      </c>
      <c r="D10" s="25">
        <f t="shared" si="1"/>
        <v>1</v>
      </c>
      <c r="E10" s="26">
        <f>Таб№1!AD23</f>
        <v>0</v>
      </c>
      <c r="F10" s="25">
        <f t="shared" si="2"/>
        <v>0</v>
      </c>
      <c r="G10" s="26">
        <f>Таб№1!AE23</f>
        <v>27</v>
      </c>
      <c r="H10" s="26">
        <f>Таб№1!AF23</f>
        <v>37</v>
      </c>
      <c r="I10" s="26">
        <f>Таб№1!AG23</f>
        <v>4</v>
      </c>
      <c r="J10" s="29">
        <f>Таб№1!AG9</f>
        <v>3.6617647058823528</v>
      </c>
      <c r="K10" s="32">
        <v>3.44</v>
      </c>
      <c r="L10" s="28"/>
    </row>
    <row r="11" spans="1:12" ht="15.75" x14ac:dyDescent="0.25">
      <c r="A11" s="58" t="s">
        <v>43</v>
      </c>
      <c r="B11" s="16">
        <f>Таб№1!AD10</f>
        <v>53</v>
      </c>
      <c r="C11" s="16">
        <f t="shared" si="0"/>
        <v>53</v>
      </c>
      <c r="D11" s="25">
        <f t="shared" si="1"/>
        <v>1</v>
      </c>
      <c r="E11" s="26">
        <f>Таб№1!AD24</f>
        <v>0</v>
      </c>
      <c r="F11" s="25">
        <f t="shared" si="2"/>
        <v>0</v>
      </c>
      <c r="G11" s="26">
        <f>Таб№1!AE24</f>
        <v>13</v>
      </c>
      <c r="H11" s="26">
        <f>Таб№1!AF24</f>
        <v>19</v>
      </c>
      <c r="I11" s="26">
        <f>Таб№1!AG24</f>
        <v>21</v>
      </c>
      <c r="J11" s="29">
        <f>Таб№1!AG10</f>
        <v>4.1509433962264151</v>
      </c>
      <c r="K11" s="32">
        <v>3.76</v>
      </c>
      <c r="L11" s="28"/>
    </row>
    <row r="12" spans="1:12" ht="15.75" x14ac:dyDescent="0.25">
      <c r="A12" s="58" t="s">
        <v>44</v>
      </c>
      <c r="B12" s="16">
        <f>Таб№1!AD11</f>
        <v>77</v>
      </c>
      <c r="C12" s="16">
        <f t="shared" si="0"/>
        <v>76</v>
      </c>
      <c r="D12" s="25">
        <f t="shared" si="1"/>
        <v>0.98701298701298701</v>
      </c>
      <c r="E12" s="26">
        <f>Таб№1!AD25</f>
        <v>1</v>
      </c>
      <c r="F12" s="25">
        <f t="shared" si="2"/>
        <v>1.2987012987012988E-2</v>
      </c>
      <c r="G12" s="26">
        <f>Таб№1!AE25</f>
        <v>48</v>
      </c>
      <c r="H12" s="26">
        <f>Таб№1!AF25</f>
        <v>25</v>
      </c>
      <c r="I12" s="26">
        <f>Таб№1!AG25</f>
        <v>3</v>
      </c>
      <c r="J12" s="29">
        <f>Таб№1!AG11</f>
        <v>3.3896103896103895</v>
      </c>
      <c r="K12" s="32">
        <v>3.21</v>
      </c>
      <c r="L12" s="28"/>
    </row>
    <row r="13" spans="1:12" ht="15.75" x14ac:dyDescent="0.25">
      <c r="A13" s="59" t="s">
        <v>45</v>
      </c>
      <c r="B13" s="16">
        <f>Таб№1!AD12</f>
        <v>4</v>
      </c>
      <c r="C13" s="16">
        <f t="shared" si="0"/>
        <v>4</v>
      </c>
      <c r="D13" s="25">
        <f t="shared" si="1"/>
        <v>1</v>
      </c>
      <c r="E13" s="26">
        <f>Таб№1!AD26</f>
        <v>0</v>
      </c>
      <c r="F13" s="25">
        <f t="shared" si="2"/>
        <v>0</v>
      </c>
      <c r="G13" s="26">
        <f>Таб№1!AE26</f>
        <v>1</v>
      </c>
      <c r="H13" s="26">
        <f>Таб№1!AF26</f>
        <v>1</v>
      </c>
      <c r="I13" s="26">
        <f>Таб№1!AG26</f>
        <v>2</v>
      </c>
      <c r="J13" s="29">
        <f>Таб№1!AG12</f>
        <v>4.25</v>
      </c>
      <c r="K13" s="33">
        <v>4.16</v>
      </c>
      <c r="L13" s="28"/>
    </row>
    <row r="14" spans="1:12" ht="15.75" x14ac:dyDescent="0.25">
      <c r="A14" s="59" t="s">
        <v>46</v>
      </c>
      <c r="B14" s="16">
        <f>Таб№1!AD13</f>
        <v>220</v>
      </c>
      <c r="C14" s="16">
        <f t="shared" si="0"/>
        <v>203</v>
      </c>
      <c r="D14" s="25">
        <f t="shared" si="1"/>
        <v>0.92272727272727273</v>
      </c>
      <c r="E14" s="26">
        <f>Таб№1!AD27</f>
        <v>17</v>
      </c>
      <c r="F14" s="25">
        <f t="shared" si="2"/>
        <v>7.7272727272727271E-2</v>
      </c>
      <c r="G14" s="26">
        <f>Таб№1!AE27</f>
        <v>142</v>
      </c>
      <c r="H14" s="26">
        <f>Таб№1!AF27</f>
        <v>61</v>
      </c>
      <c r="I14" s="26">
        <f>Таб№1!AG27</f>
        <v>0</v>
      </c>
      <c r="J14" s="29">
        <f>Таб№1!AG13</f>
        <v>3.2</v>
      </c>
      <c r="K14" s="34">
        <v>4.2</v>
      </c>
      <c r="L14" s="30"/>
    </row>
    <row r="15" spans="1:12" ht="15.75" x14ac:dyDescent="0.2">
      <c r="A15" s="56" t="s">
        <v>77</v>
      </c>
      <c r="B15" s="16">
        <f>Таб№1!AD14</f>
        <v>127</v>
      </c>
      <c r="C15" s="16">
        <f>B15-E15</f>
        <v>124</v>
      </c>
      <c r="D15" s="25">
        <f>C15/B15</f>
        <v>0.97637795275590555</v>
      </c>
      <c r="E15" s="26">
        <f>Таб№1!AD28</f>
        <v>3</v>
      </c>
      <c r="F15" s="25">
        <f>E15/B15</f>
        <v>2.3622047244094488E-2</v>
      </c>
      <c r="G15" s="26">
        <f>Таб№1!AE28</f>
        <v>53</v>
      </c>
      <c r="H15" s="26">
        <f>Таб№1!AF28</f>
        <v>51</v>
      </c>
      <c r="I15" s="26">
        <f>Таб№1!AG28</f>
        <v>20</v>
      </c>
      <c r="J15" s="29">
        <f>Таб№1!AG14</f>
        <v>3.6929133858267718</v>
      </c>
      <c r="K15" s="34">
        <v>3.7</v>
      </c>
      <c r="L15" s="30"/>
    </row>
    <row r="16" spans="1:12" ht="15.75" x14ac:dyDescent="0.2">
      <c r="A16" s="56" t="s">
        <v>80</v>
      </c>
      <c r="B16" s="16">
        <f>Таб№1!AD15</f>
        <v>134</v>
      </c>
      <c r="C16" s="16">
        <f>B16-E16</f>
        <v>123</v>
      </c>
      <c r="D16" s="25">
        <f>C16/B16</f>
        <v>0.91791044776119401</v>
      </c>
      <c r="E16" s="26">
        <f>Таб№1!AD29</f>
        <v>11</v>
      </c>
      <c r="F16" s="25">
        <f>E16/B16</f>
        <v>8.2089552238805971E-2</v>
      </c>
      <c r="G16" s="26">
        <f>Таб№1!AE29</f>
        <v>59</v>
      </c>
      <c r="H16" s="26">
        <f>Таб№1!AF29</f>
        <v>50</v>
      </c>
      <c r="I16" s="26">
        <f>Таб№1!AG29</f>
        <v>14</v>
      </c>
      <c r="J16" s="29">
        <f>Таб№1!AG15</f>
        <v>3.5</v>
      </c>
      <c r="K16" s="34">
        <v>3.32</v>
      </c>
      <c r="L16" s="30"/>
    </row>
    <row r="17" spans="1:12" ht="15.75" x14ac:dyDescent="0.2">
      <c r="A17" s="56" t="s">
        <v>75</v>
      </c>
      <c r="B17" s="16">
        <f>Таб№1!AD16</f>
        <v>7</v>
      </c>
      <c r="C17" s="16">
        <f>B17-E17</f>
        <v>7</v>
      </c>
      <c r="D17" s="25">
        <f>C17/B17</f>
        <v>1</v>
      </c>
      <c r="E17" s="26">
        <f>Таб№1!AD30</f>
        <v>0</v>
      </c>
      <c r="F17" s="25">
        <f>E17/B17</f>
        <v>0</v>
      </c>
      <c r="G17" s="26">
        <f>Таб№1!AE30</f>
        <v>6</v>
      </c>
      <c r="H17" s="26">
        <f>Таб№1!AF30</f>
        <v>1</v>
      </c>
      <c r="I17" s="26">
        <f>Таб№1!AG30</f>
        <v>0</v>
      </c>
      <c r="J17" s="29">
        <f>Таб№1!AG16</f>
        <v>3.1428571428571428</v>
      </c>
      <c r="K17" s="34">
        <v>3.17</v>
      </c>
      <c r="L17" s="30"/>
    </row>
    <row r="18" spans="1:12" ht="15.75" x14ac:dyDescent="0.2">
      <c r="A18" s="56" t="s">
        <v>92</v>
      </c>
      <c r="B18" s="16">
        <f>Таб№1!AD17</f>
        <v>8</v>
      </c>
      <c r="C18" s="16">
        <f t="shared" ref="C18" si="3">B18-E18</f>
        <v>8</v>
      </c>
      <c r="D18" s="25">
        <f t="shared" ref="D18" si="4">C18/B18</f>
        <v>1</v>
      </c>
      <c r="E18" s="26">
        <f>Таб№1!AD31</f>
        <v>0</v>
      </c>
      <c r="F18" s="25">
        <f t="shared" ref="F18" si="5">E18/B18</f>
        <v>0</v>
      </c>
      <c r="G18" s="26">
        <f>Таб№1!AE31</f>
        <v>2</v>
      </c>
      <c r="H18" s="26">
        <f>Таб№1!AF31</f>
        <v>4</v>
      </c>
      <c r="I18" s="26">
        <f>Таб№1!AG31</f>
        <v>2</v>
      </c>
      <c r="J18" s="29">
        <f>Таб№1!AG17</f>
        <v>4</v>
      </c>
      <c r="K18" s="34">
        <v>3.8</v>
      </c>
      <c r="L18" s="30"/>
    </row>
  </sheetData>
  <mergeCells count="12">
    <mergeCell ref="K6:K7"/>
    <mergeCell ref="L6:L7"/>
    <mergeCell ref="A3:L3"/>
    <mergeCell ref="A4:L4"/>
    <mergeCell ref="A6:A7"/>
    <mergeCell ref="B6:B7"/>
    <mergeCell ref="C6:D6"/>
    <mergeCell ref="E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22"/>
  <sheetViews>
    <sheetView workbookViewId="0">
      <selection activeCell="B13" sqref="B13:F19"/>
    </sheetView>
  </sheetViews>
  <sheetFormatPr defaultRowHeight="12.75" x14ac:dyDescent="0.2"/>
  <cols>
    <col min="1" max="1" width="8" customWidth="1"/>
    <col min="2" max="2" width="22.140625" customWidth="1"/>
    <col min="3" max="3" width="18" customWidth="1"/>
    <col min="4" max="4" width="13.140625" customWidth="1"/>
    <col min="5" max="5" width="13" customWidth="1"/>
    <col min="6" max="6" width="10.7109375" customWidth="1"/>
  </cols>
  <sheetData>
    <row r="1" spans="1:7" ht="36.75" customHeight="1" x14ac:dyDescent="0.25">
      <c r="A1" s="210" t="s">
        <v>121</v>
      </c>
      <c r="B1" s="210"/>
      <c r="C1" s="210"/>
      <c r="D1" s="210"/>
      <c r="E1" s="210"/>
      <c r="F1" s="210"/>
    </row>
    <row r="2" spans="1:7" ht="48" customHeight="1" x14ac:dyDescent="0.2">
      <c r="A2" s="1" t="s">
        <v>13</v>
      </c>
      <c r="B2" s="1" t="s">
        <v>14</v>
      </c>
      <c r="C2" s="1" t="s">
        <v>15</v>
      </c>
      <c r="D2" s="1" t="s">
        <v>8</v>
      </c>
      <c r="E2" s="1" t="s">
        <v>16</v>
      </c>
      <c r="F2" s="1" t="s">
        <v>1</v>
      </c>
    </row>
    <row r="3" spans="1:7" ht="18.75" x14ac:dyDescent="0.3">
      <c r="A3" s="9">
        <v>1</v>
      </c>
      <c r="B3" s="61" t="s">
        <v>39</v>
      </c>
      <c r="C3" s="61">
        <v>47</v>
      </c>
      <c r="D3" s="62">
        <v>0.66</v>
      </c>
      <c r="E3" s="63">
        <v>18</v>
      </c>
      <c r="F3" s="9">
        <v>3.83</v>
      </c>
    </row>
    <row r="4" spans="1:7" ht="18.75" x14ac:dyDescent="0.3">
      <c r="A4" s="60">
        <v>4</v>
      </c>
      <c r="B4" s="61" t="s">
        <v>24</v>
      </c>
      <c r="C4" s="61">
        <v>78</v>
      </c>
      <c r="D4" s="62">
        <v>0.61499999999999999</v>
      </c>
      <c r="E4" s="63">
        <v>16</v>
      </c>
      <c r="F4" s="11">
        <v>3.59</v>
      </c>
    </row>
    <row r="5" spans="1:7" ht="18.75" x14ac:dyDescent="0.3">
      <c r="A5" s="9">
        <v>3</v>
      </c>
      <c r="B5" s="61" t="s">
        <v>23</v>
      </c>
      <c r="C5" s="61">
        <v>51</v>
      </c>
      <c r="D5" s="62">
        <v>0.47099999999999997</v>
      </c>
      <c r="E5" s="63">
        <v>13</v>
      </c>
      <c r="F5" s="11">
        <v>3.29</v>
      </c>
      <c r="G5" s="7"/>
    </row>
    <row r="6" spans="1:7" ht="18.75" x14ac:dyDescent="0.3">
      <c r="A6" s="60">
        <v>2</v>
      </c>
      <c r="B6" s="61" t="s">
        <v>22</v>
      </c>
      <c r="C6" s="61">
        <v>62</v>
      </c>
      <c r="D6" s="62">
        <v>0.435</v>
      </c>
      <c r="E6" s="63">
        <v>13</v>
      </c>
      <c r="F6" s="186">
        <v>3.24</v>
      </c>
    </row>
    <row r="7" spans="1:7" ht="18.75" x14ac:dyDescent="0.3">
      <c r="A7" s="186">
        <v>6</v>
      </c>
      <c r="B7" s="61" t="s">
        <v>26</v>
      </c>
      <c r="C7" s="61">
        <v>9</v>
      </c>
      <c r="D7" s="62">
        <v>0.222</v>
      </c>
      <c r="E7" s="64">
        <v>11</v>
      </c>
      <c r="F7" s="186">
        <v>3</v>
      </c>
    </row>
    <row r="8" spans="1:7" ht="18.75" x14ac:dyDescent="0.3">
      <c r="A8" s="9">
        <v>7</v>
      </c>
      <c r="B8" s="61" t="s">
        <v>27</v>
      </c>
      <c r="C8" s="61">
        <v>34</v>
      </c>
      <c r="D8" s="62">
        <v>0.29399999999999998</v>
      </c>
      <c r="E8" s="63">
        <v>10</v>
      </c>
      <c r="F8" s="11">
        <v>2.94</v>
      </c>
    </row>
    <row r="9" spans="1:7" ht="18.75" x14ac:dyDescent="0.3">
      <c r="A9" s="9">
        <v>5</v>
      </c>
      <c r="B9" s="61" t="s">
        <v>25</v>
      </c>
      <c r="C9" s="61">
        <v>64</v>
      </c>
      <c r="D9" s="62">
        <v>0.219</v>
      </c>
      <c r="E9" s="63">
        <v>10</v>
      </c>
      <c r="F9" s="11">
        <v>2.84</v>
      </c>
    </row>
    <row r="11" spans="1:7" ht="42.75" customHeight="1" x14ac:dyDescent="0.25">
      <c r="A11" s="210" t="s">
        <v>122</v>
      </c>
      <c r="B11" s="210"/>
      <c r="C11" s="210"/>
      <c r="D11" s="210"/>
      <c r="E11" s="210"/>
      <c r="F11" s="210"/>
    </row>
    <row r="12" spans="1:7" ht="47.25" x14ac:dyDescent="0.2">
      <c r="A12" s="1" t="s">
        <v>13</v>
      </c>
      <c r="B12" s="1" t="s">
        <v>14</v>
      </c>
      <c r="C12" s="1" t="s">
        <v>15</v>
      </c>
      <c r="D12" s="1" t="s">
        <v>8</v>
      </c>
      <c r="E12" s="1" t="s">
        <v>16</v>
      </c>
      <c r="F12" s="1" t="s">
        <v>1</v>
      </c>
    </row>
    <row r="13" spans="1:7" ht="15.75" x14ac:dyDescent="0.25">
      <c r="A13" s="9">
        <v>1</v>
      </c>
      <c r="B13" s="65" t="s">
        <v>39</v>
      </c>
      <c r="C13" s="66">
        <v>47</v>
      </c>
      <c r="D13" s="35">
        <v>0.80900000000000005</v>
      </c>
      <c r="E13" s="64">
        <v>32</v>
      </c>
      <c r="F13" s="36">
        <v>4.3</v>
      </c>
    </row>
    <row r="14" spans="1:7" ht="15.75" x14ac:dyDescent="0.25">
      <c r="A14" s="67">
        <v>2</v>
      </c>
      <c r="B14" s="65" t="s">
        <v>26</v>
      </c>
      <c r="C14" s="66">
        <v>62</v>
      </c>
      <c r="D14" s="68">
        <v>0.59699999999999998</v>
      </c>
      <c r="E14" s="64">
        <v>29</v>
      </c>
      <c r="F14" s="69">
        <v>3.74</v>
      </c>
    </row>
    <row r="15" spans="1:7" ht="15.75" x14ac:dyDescent="0.25">
      <c r="A15" s="9">
        <v>3</v>
      </c>
      <c r="B15" s="65" t="s">
        <v>22</v>
      </c>
      <c r="C15" s="66">
        <v>51</v>
      </c>
      <c r="D15" s="68">
        <v>0.47099999999999997</v>
      </c>
      <c r="E15" s="64">
        <v>26</v>
      </c>
      <c r="F15" s="69">
        <v>3.53</v>
      </c>
    </row>
    <row r="16" spans="1:7" ht="15.75" x14ac:dyDescent="0.25">
      <c r="A16" s="67">
        <v>4</v>
      </c>
      <c r="B16" s="65" t="s">
        <v>27</v>
      </c>
      <c r="C16" s="66">
        <v>78</v>
      </c>
      <c r="D16" s="68">
        <v>0.47399999999999998</v>
      </c>
      <c r="E16" s="64">
        <v>27</v>
      </c>
      <c r="F16" s="69">
        <v>3.58</v>
      </c>
    </row>
    <row r="17" spans="1:6" ht="15.75" x14ac:dyDescent="0.25">
      <c r="A17" s="9">
        <v>5</v>
      </c>
      <c r="B17" s="65" t="s">
        <v>24</v>
      </c>
      <c r="C17" s="66">
        <v>63</v>
      </c>
      <c r="D17" s="35">
        <v>0.44400000000000001</v>
      </c>
      <c r="E17" s="64">
        <v>26</v>
      </c>
      <c r="F17" s="36">
        <v>3.59</v>
      </c>
    </row>
    <row r="18" spans="1:6" ht="15.75" x14ac:dyDescent="0.25">
      <c r="A18" s="67">
        <v>6</v>
      </c>
      <c r="B18" s="65" t="s">
        <v>25</v>
      </c>
      <c r="C18" s="66">
        <v>9</v>
      </c>
      <c r="D18" s="68">
        <v>0.222</v>
      </c>
      <c r="E18" s="64">
        <v>23</v>
      </c>
      <c r="F18" s="69">
        <v>3.22</v>
      </c>
    </row>
    <row r="19" spans="1:6" ht="15.75" x14ac:dyDescent="0.25">
      <c r="A19" s="9">
        <v>7</v>
      </c>
      <c r="B19" s="65" t="s">
        <v>23</v>
      </c>
      <c r="C19" s="66">
        <v>33</v>
      </c>
      <c r="D19" s="35">
        <v>0.33</v>
      </c>
      <c r="E19" s="64">
        <v>23</v>
      </c>
      <c r="F19" s="36">
        <v>3.27</v>
      </c>
    </row>
    <row r="22" spans="1:6" ht="20.25" customHeight="1" x14ac:dyDescent="0.2">
      <c r="B22" s="211" t="s">
        <v>82</v>
      </c>
      <c r="C22" s="211"/>
      <c r="D22" s="211"/>
      <c r="E22" s="211"/>
    </row>
  </sheetData>
  <sortState ref="A3:F9">
    <sortCondition descending="1" ref="F3"/>
  </sortState>
  <mergeCells count="3">
    <mergeCell ref="A1:F1"/>
    <mergeCell ref="A11:F11"/>
    <mergeCell ref="B22:E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P34"/>
  <sheetViews>
    <sheetView tabSelected="1" workbookViewId="0">
      <pane xSplit="3" ySplit="15" topLeftCell="AB16" activePane="bottomRight" state="frozen"/>
      <selection pane="topRight" activeCell="D1" sqref="D1"/>
      <selection pane="bottomLeft" activeCell="A16" sqref="A16"/>
      <selection pane="bottomRight" activeCell="AO30" sqref="AO30:AP31"/>
    </sheetView>
  </sheetViews>
  <sheetFormatPr defaultRowHeight="12.75" x14ac:dyDescent="0.2"/>
  <cols>
    <col min="1" max="1" width="9.85546875" customWidth="1"/>
    <col min="2" max="2" width="11.28515625" customWidth="1"/>
    <col min="3" max="3" width="10.5703125" customWidth="1"/>
    <col min="4" max="4" width="8.28515625" customWidth="1"/>
    <col min="5" max="6" width="8.7109375" customWidth="1"/>
    <col min="7" max="7" width="8.140625" customWidth="1"/>
    <col min="8" max="8" width="8.5703125" customWidth="1"/>
    <col min="9" max="9" width="8" customWidth="1"/>
    <col min="10" max="10" width="9.7109375" customWidth="1"/>
    <col min="11" max="11" width="8.85546875" customWidth="1"/>
    <col min="12" max="12" width="8" customWidth="1"/>
    <col min="13" max="13" width="8.5703125" customWidth="1"/>
    <col min="14" max="14" width="7.7109375" customWidth="1"/>
    <col min="17" max="17" width="7.42578125" customWidth="1"/>
    <col min="18" max="18" width="7.85546875" customWidth="1"/>
    <col min="24" max="24" width="11.28515625" customWidth="1"/>
    <col min="33" max="33" width="9.140625" style="185"/>
    <col min="39" max="39" width="10.7109375" customWidth="1"/>
  </cols>
  <sheetData>
    <row r="1" spans="1:42" x14ac:dyDescent="0.2">
      <c r="A1" s="258" t="s">
        <v>90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42" ht="9" customHeight="1" x14ac:dyDescent="0.2">
      <c r="A2" s="260"/>
      <c r="B2" s="260" t="s">
        <v>0</v>
      </c>
      <c r="C2" s="212" t="s">
        <v>10</v>
      </c>
      <c r="D2" s="214"/>
      <c r="E2" s="214"/>
      <c r="F2" s="215"/>
      <c r="G2" s="267">
        <v>2</v>
      </c>
      <c r="H2" s="268"/>
      <c r="I2" s="268"/>
      <c r="J2" s="268"/>
      <c r="K2" s="268"/>
      <c r="L2" s="269"/>
      <c r="M2" s="248">
        <v>3</v>
      </c>
      <c r="N2" s="249"/>
      <c r="O2" s="249"/>
      <c r="P2" s="249"/>
      <c r="Q2" s="249"/>
      <c r="R2" s="250"/>
      <c r="S2" s="223">
        <v>4</v>
      </c>
      <c r="T2" s="224"/>
      <c r="U2" s="224"/>
      <c r="V2" s="224"/>
      <c r="W2" s="224"/>
      <c r="X2" s="225"/>
      <c r="Y2" s="234">
        <v>5</v>
      </c>
      <c r="Z2" s="235"/>
      <c r="AA2" s="235"/>
      <c r="AB2" s="235"/>
      <c r="AC2" s="235"/>
      <c r="AD2" s="236"/>
      <c r="AE2" s="213" t="s">
        <v>16</v>
      </c>
      <c r="AF2" s="214"/>
      <c r="AG2" s="215"/>
      <c r="AH2" s="213" t="s">
        <v>1</v>
      </c>
      <c r="AI2" s="214"/>
      <c r="AJ2" s="215"/>
      <c r="AK2" s="213" t="s">
        <v>17</v>
      </c>
      <c r="AL2" s="214"/>
      <c r="AM2" s="215"/>
      <c r="AN2" s="213" t="s">
        <v>106</v>
      </c>
      <c r="AO2" s="214"/>
      <c r="AP2" s="214"/>
    </row>
    <row r="3" spans="1:42" ht="9.75" customHeight="1" x14ac:dyDescent="0.2">
      <c r="A3" s="260"/>
      <c r="B3" s="260"/>
      <c r="C3" s="212"/>
      <c r="D3" s="217"/>
      <c r="E3" s="217"/>
      <c r="F3" s="218"/>
      <c r="G3" s="270"/>
      <c r="H3" s="271"/>
      <c r="I3" s="271"/>
      <c r="J3" s="271"/>
      <c r="K3" s="271"/>
      <c r="L3" s="272"/>
      <c r="M3" s="251"/>
      <c r="N3" s="252"/>
      <c r="O3" s="252"/>
      <c r="P3" s="252"/>
      <c r="Q3" s="252"/>
      <c r="R3" s="253"/>
      <c r="S3" s="226"/>
      <c r="T3" s="227"/>
      <c r="U3" s="227"/>
      <c r="V3" s="227"/>
      <c r="W3" s="227"/>
      <c r="X3" s="228"/>
      <c r="Y3" s="237"/>
      <c r="Z3" s="238"/>
      <c r="AA3" s="238"/>
      <c r="AB3" s="238"/>
      <c r="AC3" s="238"/>
      <c r="AD3" s="239"/>
      <c r="AE3" s="216"/>
      <c r="AF3" s="217"/>
      <c r="AG3" s="218"/>
      <c r="AH3" s="216"/>
      <c r="AI3" s="217"/>
      <c r="AJ3" s="218"/>
      <c r="AK3" s="216"/>
      <c r="AL3" s="217"/>
      <c r="AM3" s="218"/>
      <c r="AN3" s="216"/>
      <c r="AO3" s="217"/>
      <c r="AP3" s="217"/>
    </row>
    <row r="4" spans="1:42" ht="2.25" hidden="1" customHeight="1" x14ac:dyDescent="0.2">
      <c r="A4" s="260"/>
      <c r="B4" s="260"/>
      <c r="C4" s="212"/>
      <c r="D4" s="217"/>
      <c r="E4" s="217"/>
      <c r="F4" s="218"/>
      <c r="G4" s="270"/>
      <c r="H4" s="271"/>
      <c r="I4" s="271"/>
      <c r="J4" s="271"/>
      <c r="K4" s="271"/>
      <c r="L4" s="272"/>
      <c r="M4" s="251"/>
      <c r="N4" s="252"/>
      <c r="O4" s="252"/>
      <c r="P4" s="252"/>
      <c r="Q4" s="252"/>
      <c r="R4" s="253"/>
      <c r="S4" s="226"/>
      <c r="T4" s="227"/>
      <c r="U4" s="227"/>
      <c r="V4" s="227"/>
      <c r="W4" s="227"/>
      <c r="X4" s="228"/>
      <c r="Y4" s="237"/>
      <c r="Z4" s="238"/>
      <c r="AA4" s="238"/>
      <c r="AB4" s="238"/>
      <c r="AC4" s="238"/>
      <c r="AD4" s="239"/>
      <c r="AE4" s="216"/>
      <c r="AF4" s="217"/>
      <c r="AG4" s="218"/>
      <c r="AH4" s="216"/>
      <c r="AI4" s="217"/>
      <c r="AJ4" s="218"/>
      <c r="AK4" s="216"/>
      <c r="AL4" s="217"/>
      <c r="AM4" s="218"/>
      <c r="AN4" s="216"/>
      <c r="AO4" s="217"/>
      <c r="AP4" s="217"/>
    </row>
    <row r="5" spans="1:42" ht="15.75" hidden="1" customHeight="1" x14ac:dyDescent="0.2">
      <c r="A5" s="260"/>
      <c r="B5" s="260"/>
      <c r="C5" s="212"/>
      <c r="D5" s="217"/>
      <c r="E5" s="217"/>
      <c r="F5" s="218"/>
      <c r="G5" s="270"/>
      <c r="H5" s="271"/>
      <c r="I5" s="271"/>
      <c r="J5" s="271"/>
      <c r="K5" s="271"/>
      <c r="L5" s="272"/>
      <c r="M5" s="251"/>
      <c r="N5" s="252"/>
      <c r="O5" s="252"/>
      <c r="P5" s="252"/>
      <c r="Q5" s="252"/>
      <c r="R5" s="253"/>
      <c r="S5" s="226"/>
      <c r="T5" s="227"/>
      <c r="U5" s="227"/>
      <c r="V5" s="227"/>
      <c r="W5" s="227"/>
      <c r="X5" s="228"/>
      <c r="Y5" s="237"/>
      <c r="Z5" s="238"/>
      <c r="AA5" s="238"/>
      <c r="AB5" s="238"/>
      <c r="AC5" s="238"/>
      <c r="AD5" s="239"/>
      <c r="AE5" s="216"/>
      <c r="AF5" s="217"/>
      <c r="AG5" s="218"/>
      <c r="AH5" s="216"/>
      <c r="AI5" s="217"/>
      <c r="AJ5" s="218"/>
      <c r="AK5" s="216"/>
      <c r="AL5" s="217"/>
      <c r="AM5" s="218"/>
      <c r="AN5" s="216"/>
      <c r="AO5" s="217"/>
      <c r="AP5" s="217"/>
    </row>
    <row r="6" spans="1:42" ht="15.75" hidden="1" customHeight="1" x14ac:dyDescent="0.2">
      <c r="A6" s="260"/>
      <c r="B6" s="260"/>
      <c r="C6" s="212"/>
      <c r="D6" s="217"/>
      <c r="E6" s="217"/>
      <c r="F6" s="218"/>
      <c r="G6" s="270"/>
      <c r="H6" s="271"/>
      <c r="I6" s="271"/>
      <c r="J6" s="271"/>
      <c r="K6" s="271"/>
      <c r="L6" s="272"/>
      <c r="M6" s="251"/>
      <c r="N6" s="252"/>
      <c r="O6" s="252"/>
      <c r="P6" s="252"/>
      <c r="Q6" s="252"/>
      <c r="R6" s="253"/>
      <c r="S6" s="226"/>
      <c r="T6" s="227"/>
      <c r="U6" s="227"/>
      <c r="V6" s="227"/>
      <c r="W6" s="227"/>
      <c r="X6" s="228"/>
      <c r="Y6" s="237"/>
      <c r="Z6" s="238"/>
      <c r="AA6" s="238"/>
      <c r="AB6" s="238"/>
      <c r="AC6" s="238"/>
      <c r="AD6" s="239"/>
      <c r="AE6" s="216"/>
      <c r="AF6" s="217"/>
      <c r="AG6" s="218"/>
      <c r="AH6" s="216"/>
      <c r="AI6" s="217"/>
      <c r="AJ6" s="218"/>
      <c r="AK6" s="216"/>
      <c r="AL6" s="217"/>
      <c r="AM6" s="218"/>
      <c r="AN6" s="216"/>
      <c r="AO6" s="217"/>
      <c r="AP6" s="217"/>
    </row>
    <row r="7" spans="1:42" ht="15.75" hidden="1" customHeight="1" x14ac:dyDescent="0.2">
      <c r="A7" s="260"/>
      <c r="B7" s="260"/>
      <c r="C7" s="212"/>
      <c r="D7" s="217"/>
      <c r="E7" s="217"/>
      <c r="F7" s="218"/>
      <c r="G7" s="270"/>
      <c r="H7" s="271"/>
      <c r="I7" s="271"/>
      <c r="J7" s="271"/>
      <c r="K7" s="271"/>
      <c r="L7" s="272"/>
      <c r="M7" s="251"/>
      <c r="N7" s="252"/>
      <c r="O7" s="252"/>
      <c r="P7" s="252"/>
      <c r="Q7" s="252"/>
      <c r="R7" s="253"/>
      <c r="S7" s="226"/>
      <c r="T7" s="227"/>
      <c r="U7" s="227"/>
      <c r="V7" s="227"/>
      <c r="W7" s="227"/>
      <c r="X7" s="228"/>
      <c r="Y7" s="237"/>
      <c r="Z7" s="238"/>
      <c r="AA7" s="238"/>
      <c r="AB7" s="238"/>
      <c r="AC7" s="238"/>
      <c r="AD7" s="239"/>
      <c r="AE7" s="216"/>
      <c r="AF7" s="217"/>
      <c r="AG7" s="218"/>
      <c r="AH7" s="216"/>
      <c r="AI7" s="217"/>
      <c r="AJ7" s="218"/>
      <c r="AK7" s="216"/>
      <c r="AL7" s="217"/>
      <c r="AM7" s="218"/>
      <c r="AN7" s="216"/>
      <c r="AO7" s="217"/>
      <c r="AP7" s="217"/>
    </row>
    <row r="8" spans="1:42" ht="15.75" hidden="1" customHeight="1" x14ac:dyDescent="0.2">
      <c r="A8" s="260"/>
      <c r="B8" s="260"/>
      <c r="C8" s="212"/>
      <c r="D8" s="217"/>
      <c r="E8" s="217"/>
      <c r="F8" s="218"/>
      <c r="G8" s="273"/>
      <c r="H8" s="274"/>
      <c r="I8" s="274"/>
      <c r="J8" s="274"/>
      <c r="K8" s="274"/>
      <c r="L8" s="275"/>
      <c r="M8" s="254"/>
      <c r="N8" s="255"/>
      <c r="O8" s="255"/>
      <c r="P8" s="255"/>
      <c r="Q8" s="255"/>
      <c r="R8" s="256"/>
      <c r="S8" s="229"/>
      <c r="T8" s="230"/>
      <c r="U8" s="230"/>
      <c r="V8" s="230"/>
      <c r="W8" s="230"/>
      <c r="X8" s="231"/>
      <c r="Y8" s="240"/>
      <c r="Z8" s="241"/>
      <c r="AA8" s="241"/>
      <c r="AB8" s="241"/>
      <c r="AC8" s="241"/>
      <c r="AD8" s="242"/>
      <c r="AE8" s="216"/>
      <c r="AF8" s="217"/>
      <c r="AG8" s="218"/>
      <c r="AH8" s="216"/>
      <c r="AI8" s="217"/>
      <c r="AJ8" s="218"/>
      <c r="AK8" s="216"/>
      <c r="AL8" s="217"/>
      <c r="AM8" s="218"/>
      <c r="AN8" s="216"/>
      <c r="AO8" s="217"/>
      <c r="AP8" s="217"/>
    </row>
    <row r="9" spans="1:42" ht="16.5" customHeight="1" x14ac:dyDescent="0.2">
      <c r="A9" s="260"/>
      <c r="B9" s="260"/>
      <c r="C9" s="212"/>
      <c r="D9" s="220"/>
      <c r="E9" s="220"/>
      <c r="F9" s="221"/>
      <c r="G9" s="243">
        <v>2016</v>
      </c>
      <c r="H9" s="244"/>
      <c r="I9" s="243">
        <v>2017</v>
      </c>
      <c r="J9" s="244"/>
      <c r="K9" s="232">
        <v>2018</v>
      </c>
      <c r="L9" s="232"/>
      <c r="M9" s="243">
        <v>2016</v>
      </c>
      <c r="N9" s="244"/>
      <c r="O9" s="243">
        <v>2017</v>
      </c>
      <c r="P9" s="244"/>
      <c r="Q9" s="232">
        <v>2018</v>
      </c>
      <c r="R9" s="232"/>
      <c r="S9" s="243">
        <v>2016</v>
      </c>
      <c r="T9" s="244"/>
      <c r="U9" s="243">
        <v>2017</v>
      </c>
      <c r="V9" s="244"/>
      <c r="W9" s="232">
        <v>2018</v>
      </c>
      <c r="X9" s="232"/>
      <c r="Y9" s="243">
        <v>2016</v>
      </c>
      <c r="Z9" s="244"/>
      <c r="AA9" s="243">
        <v>2017</v>
      </c>
      <c r="AB9" s="244"/>
      <c r="AC9" s="232">
        <v>2018</v>
      </c>
      <c r="AD9" s="232"/>
      <c r="AE9" s="219"/>
      <c r="AF9" s="220"/>
      <c r="AG9" s="221"/>
      <c r="AH9" s="219"/>
      <c r="AI9" s="220"/>
      <c r="AJ9" s="221"/>
      <c r="AK9" s="219"/>
      <c r="AL9" s="220"/>
      <c r="AM9" s="221"/>
      <c r="AN9" s="219"/>
      <c r="AO9" s="220"/>
      <c r="AP9" s="220"/>
    </row>
    <row r="10" spans="1:42" ht="12.75" customHeight="1" x14ac:dyDescent="0.2">
      <c r="A10" s="260"/>
      <c r="B10" s="260"/>
      <c r="C10" s="212"/>
      <c r="D10" s="212">
        <v>2016</v>
      </c>
      <c r="E10" s="212">
        <v>2017</v>
      </c>
      <c r="F10" s="263">
        <v>2018</v>
      </c>
      <c r="G10" s="262" t="s">
        <v>19</v>
      </c>
      <c r="H10" s="262" t="s">
        <v>18</v>
      </c>
      <c r="I10" s="262" t="s">
        <v>19</v>
      </c>
      <c r="J10" s="262" t="s">
        <v>18</v>
      </c>
      <c r="K10" s="262" t="s">
        <v>19</v>
      </c>
      <c r="L10" s="262" t="s">
        <v>18</v>
      </c>
      <c r="M10" s="266" t="s">
        <v>19</v>
      </c>
      <c r="N10" s="266" t="s">
        <v>18</v>
      </c>
      <c r="O10" s="266" t="s">
        <v>19</v>
      </c>
      <c r="P10" s="266" t="s">
        <v>18</v>
      </c>
      <c r="Q10" s="245" t="s">
        <v>19</v>
      </c>
      <c r="R10" s="245" t="s">
        <v>18</v>
      </c>
      <c r="S10" s="222" t="s">
        <v>19</v>
      </c>
      <c r="T10" s="222" t="s">
        <v>18</v>
      </c>
      <c r="U10" s="222" t="s">
        <v>19</v>
      </c>
      <c r="V10" s="222" t="s">
        <v>18</v>
      </c>
      <c r="W10" s="222" t="s">
        <v>19</v>
      </c>
      <c r="X10" s="222" t="s">
        <v>18</v>
      </c>
      <c r="Y10" s="233" t="s">
        <v>19</v>
      </c>
      <c r="Z10" s="233" t="s">
        <v>18</v>
      </c>
      <c r="AA10" s="233" t="s">
        <v>19</v>
      </c>
      <c r="AB10" s="233" t="s">
        <v>18</v>
      </c>
      <c r="AC10" s="233" t="s">
        <v>19</v>
      </c>
      <c r="AD10" s="233" t="s">
        <v>18</v>
      </c>
      <c r="AE10" s="212">
        <v>2016</v>
      </c>
      <c r="AF10" s="212">
        <v>2017</v>
      </c>
      <c r="AG10" s="212">
        <v>2018</v>
      </c>
      <c r="AH10" s="212">
        <v>2016</v>
      </c>
      <c r="AI10" s="212">
        <v>2017</v>
      </c>
      <c r="AJ10" s="212">
        <v>2018</v>
      </c>
      <c r="AK10" s="212">
        <v>2016</v>
      </c>
      <c r="AL10" s="212">
        <v>2017</v>
      </c>
      <c r="AM10" s="212">
        <v>2018</v>
      </c>
      <c r="AN10" s="212">
        <v>2016</v>
      </c>
      <c r="AO10" s="212">
        <v>2017</v>
      </c>
      <c r="AP10" s="212">
        <v>2018</v>
      </c>
    </row>
    <row r="11" spans="1:42" x14ac:dyDescent="0.2">
      <c r="A11" s="260"/>
      <c r="B11" s="260"/>
      <c r="C11" s="212"/>
      <c r="D11" s="212"/>
      <c r="E11" s="212"/>
      <c r="F11" s="264"/>
      <c r="G11" s="262"/>
      <c r="H11" s="262"/>
      <c r="I11" s="262"/>
      <c r="J11" s="262"/>
      <c r="K11" s="262"/>
      <c r="L11" s="262"/>
      <c r="M11" s="266"/>
      <c r="N11" s="266"/>
      <c r="O11" s="266"/>
      <c r="P11" s="266"/>
      <c r="Q11" s="246"/>
      <c r="R11" s="246"/>
      <c r="S11" s="222"/>
      <c r="T11" s="222"/>
      <c r="U11" s="222"/>
      <c r="V11" s="222"/>
      <c r="W11" s="222"/>
      <c r="X11" s="222"/>
      <c r="Y11" s="233"/>
      <c r="Z11" s="233"/>
      <c r="AA11" s="233"/>
      <c r="AB11" s="233"/>
      <c r="AC11" s="233"/>
      <c r="AD11" s="233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 x14ac:dyDescent="0.2">
      <c r="A12" s="260"/>
      <c r="B12" s="260"/>
      <c r="C12" s="212"/>
      <c r="D12" s="212"/>
      <c r="E12" s="212"/>
      <c r="F12" s="264"/>
      <c r="G12" s="262"/>
      <c r="H12" s="262"/>
      <c r="I12" s="262"/>
      <c r="J12" s="262"/>
      <c r="K12" s="262"/>
      <c r="L12" s="262"/>
      <c r="M12" s="266"/>
      <c r="N12" s="266"/>
      <c r="O12" s="266"/>
      <c r="P12" s="266"/>
      <c r="Q12" s="246"/>
      <c r="R12" s="246"/>
      <c r="S12" s="222"/>
      <c r="T12" s="222"/>
      <c r="U12" s="222"/>
      <c r="V12" s="222"/>
      <c r="W12" s="222"/>
      <c r="X12" s="222"/>
      <c r="Y12" s="233"/>
      <c r="Z12" s="233"/>
      <c r="AA12" s="233"/>
      <c r="AB12" s="233"/>
      <c r="AC12" s="233"/>
      <c r="AD12" s="233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</row>
    <row r="13" spans="1:42" x14ac:dyDescent="0.2">
      <c r="A13" s="260"/>
      <c r="B13" s="260"/>
      <c r="C13" s="212"/>
      <c r="D13" s="212"/>
      <c r="E13" s="212"/>
      <c r="F13" s="264"/>
      <c r="G13" s="262"/>
      <c r="H13" s="262"/>
      <c r="I13" s="262"/>
      <c r="J13" s="262"/>
      <c r="K13" s="262"/>
      <c r="L13" s="262"/>
      <c r="M13" s="266"/>
      <c r="N13" s="266"/>
      <c r="O13" s="266"/>
      <c r="P13" s="266"/>
      <c r="Q13" s="246"/>
      <c r="R13" s="246"/>
      <c r="S13" s="222"/>
      <c r="T13" s="222"/>
      <c r="U13" s="222"/>
      <c r="V13" s="222"/>
      <c r="W13" s="222"/>
      <c r="X13" s="222"/>
      <c r="Y13" s="233"/>
      <c r="Z13" s="233"/>
      <c r="AA13" s="233"/>
      <c r="AB13" s="233"/>
      <c r="AC13" s="233"/>
      <c r="AD13" s="233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</row>
    <row r="14" spans="1:42" x14ac:dyDescent="0.2">
      <c r="A14" s="260"/>
      <c r="B14" s="260"/>
      <c r="C14" s="212"/>
      <c r="D14" s="212"/>
      <c r="E14" s="212"/>
      <c r="F14" s="264"/>
      <c r="G14" s="262"/>
      <c r="H14" s="262"/>
      <c r="I14" s="262"/>
      <c r="J14" s="262"/>
      <c r="K14" s="262"/>
      <c r="L14" s="262"/>
      <c r="M14" s="266"/>
      <c r="N14" s="266"/>
      <c r="O14" s="266"/>
      <c r="P14" s="266"/>
      <c r="Q14" s="246"/>
      <c r="R14" s="246"/>
      <c r="S14" s="222"/>
      <c r="T14" s="222"/>
      <c r="U14" s="222"/>
      <c r="V14" s="222"/>
      <c r="W14" s="222"/>
      <c r="X14" s="222"/>
      <c r="Y14" s="233"/>
      <c r="Z14" s="233"/>
      <c r="AA14" s="233"/>
      <c r="AB14" s="233"/>
      <c r="AC14" s="233"/>
      <c r="AD14" s="233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</row>
    <row r="15" spans="1:42" x14ac:dyDescent="0.2">
      <c r="A15" s="260"/>
      <c r="B15" s="260"/>
      <c r="C15" s="212"/>
      <c r="D15" s="212"/>
      <c r="E15" s="212"/>
      <c r="F15" s="265"/>
      <c r="G15" s="262"/>
      <c r="H15" s="262"/>
      <c r="I15" s="262"/>
      <c r="J15" s="262"/>
      <c r="K15" s="262"/>
      <c r="L15" s="262"/>
      <c r="M15" s="266"/>
      <c r="N15" s="266"/>
      <c r="O15" s="266"/>
      <c r="P15" s="266"/>
      <c r="Q15" s="247"/>
      <c r="R15" s="247"/>
      <c r="S15" s="222"/>
      <c r="T15" s="222"/>
      <c r="U15" s="222"/>
      <c r="V15" s="222"/>
      <c r="W15" s="222"/>
      <c r="X15" s="222"/>
      <c r="Y15" s="233"/>
      <c r="Z15" s="233"/>
      <c r="AA15" s="233"/>
      <c r="AB15" s="233"/>
      <c r="AC15" s="233"/>
      <c r="AD15" s="233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</row>
    <row r="16" spans="1:42" ht="15.75" x14ac:dyDescent="0.25">
      <c r="A16" s="261">
        <v>1</v>
      </c>
      <c r="B16" s="261" t="s">
        <v>89</v>
      </c>
      <c r="C16" s="5" t="s">
        <v>21</v>
      </c>
      <c r="D16" s="11">
        <v>54</v>
      </c>
      <c r="E16" s="11">
        <v>66</v>
      </c>
      <c r="F16" s="11">
        <v>47</v>
      </c>
      <c r="G16" s="42">
        <v>1</v>
      </c>
      <c r="H16" s="41">
        <v>1.8518518518518517E-2</v>
      </c>
      <c r="I16" s="42">
        <v>0</v>
      </c>
      <c r="J16" s="41">
        <v>0</v>
      </c>
      <c r="K16" s="42">
        <v>0</v>
      </c>
      <c r="L16" s="41">
        <f>K16/F16</f>
        <v>0</v>
      </c>
      <c r="M16" s="43">
        <v>6</v>
      </c>
      <c r="N16" s="44">
        <v>0.1111111111111111</v>
      </c>
      <c r="O16" s="43">
        <v>9</v>
      </c>
      <c r="P16" s="44">
        <v>0.16666666666666666</v>
      </c>
      <c r="Q16" s="43">
        <v>9</v>
      </c>
      <c r="R16" s="44">
        <f>Q16/F16</f>
        <v>0.19148936170212766</v>
      </c>
      <c r="S16" s="47">
        <v>19</v>
      </c>
      <c r="T16" s="48">
        <v>0.35185185185185186</v>
      </c>
      <c r="U16" s="47">
        <v>28</v>
      </c>
      <c r="V16" s="48">
        <v>0.51851851851851849</v>
      </c>
      <c r="W16" s="47">
        <v>15</v>
      </c>
      <c r="X16" s="48">
        <f>W16/F16</f>
        <v>0.31914893617021278</v>
      </c>
      <c r="Y16" s="45">
        <v>28</v>
      </c>
      <c r="Z16" s="46">
        <v>0.51851851851851849</v>
      </c>
      <c r="AA16" s="45">
        <v>29</v>
      </c>
      <c r="AB16" s="46">
        <v>0.53703703703703709</v>
      </c>
      <c r="AC16" s="45">
        <v>23</v>
      </c>
      <c r="AD16" s="46">
        <f>AC16/F16</f>
        <v>0.48936170212765956</v>
      </c>
      <c r="AE16" s="135">
        <v>32.65</v>
      </c>
      <c r="AF16" s="135">
        <v>32</v>
      </c>
      <c r="AG16" s="11">
        <v>32</v>
      </c>
      <c r="AH16" s="135">
        <v>4.37</v>
      </c>
      <c r="AI16" s="135">
        <v>4.3</v>
      </c>
      <c r="AJ16" s="11">
        <v>4.3</v>
      </c>
      <c r="AK16" s="3">
        <v>0.98148148148148151</v>
      </c>
      <c r="AL16" s="3">
        <v>1</v>
      </c>
      <c r="AM16" s="3">
        <f>(Q16+W16+AC16)*100%/F16</f>
        <v>1</v>
      </c>
      <c r="AN16" s="3">
        <v>0.87037037037037035</v>
      </c>
      <c r="AO16" s="3">
        <v>0.86363636363636365</v>
      </c>
      <c r="AP16" s="302">
        <f>(AC16+W16)/F16*100</f>
        <v>80.851063829787222</v>
      </c>
    </row>
    <row r="17" spans="1:42" ht="15.75" x14ac:dyDescent="0.25">
      <c r="A17" s="261"/>
      <c r="B17" s="261"/>
      <c r="C17" s="4" t="s">
        <v>20</v>
      </c>
      <c r="D17" s="11">
        <v>54</v>
      </c>
      <c r="E17" s="11">
        <v>66</v>
      </c>
      <c r="F17" s="11">
        <v>47</v>
      </c>
      <c r="G17" s="42">
        <v>3</v>
      </c>
      <c r="H17" s="41">
        <v>5.5555555555555552E-2</v>
      </c>
      <c r="I17" s="42">
        <v>0</v>
      </c>
      <c r="J17" s="41">
        <v>0</v>
      </c>
      <c r="K17" s="42">
        <v>0</v>
      </c>
      <c r="L17" s="41">
        <f t="shared" ref="L17:L31" si="0">K17/F17</f>
        <v>0</v>
      </c>
      <c r="M17" s="43">
        <v>20</v>
      </c>
      <c r="N17" s="44">
        <v>0.37037037037037035</v>
      </c>
      <c r="O17" s="43">
        <v>16</v>
      </c>
      <c r="P17" s="44">
        <v>0.29629629629629628</v>
      </c>
      <c r="Q17" s="43">
        <v>15</v>
      </c>
      <c r="R17" s="44">
        <f t="shared" ref="R17:R31" si="1">Q17/F17</f>
        <v>0.31914893617021278</v>
      </c>
      <c r="S17" s="47">
        <v>25</v>
      </c>
      <c r="T17" s="48">
        <v>0.46296296296296297</v>
      </c>
      <c r="U17" s="47">
        <v>26</v>
      </c>
      <c r="V17" s="48">
        <v>0.48148148148148145</v>
      </c>
      <c r="W17" s="47">
        <v>17</v>
      </c>
      <c r="X17" s="48">
        <f t="shared" ref="X17:X31" si="2">W17/F17</f>
        <v>0.36170212765957449</v>
      </c>
      <c r="Y17" s="45">
        <v>6</v>
      </c>
      <c r="Z17" s="46">
        <v>0.1111111111111111</v>
      </c>
      <c r="AA17" s="45">
        <v>24</v>
      </c>
      <c r="AB17" s="46">
        <v>0.44444444444444442</v>
      </c>
      <c r="AC17" s="45">
        <v>15</v>
      </c>
      <c r="AD17" s="46">
        <f t="shared" ref="AD17:AD31" si="3">AC17/F17</f>
        <v>0.31914893617021278</v>
      </c>
      <c r="AE17" s="135">
        <v>15.39</v>
      </c>
      <c r="AF17" s="135">
        <v>19.02</v>
      </c>
      <c r="AG17" s="11">
        <v>12</v>
      </c>
      <c r="AH17" s="135">
        <v>3.63</v>
      </c>
      <c r="AI17" s="135">
        <v>4.12</v>
      </c>
      <c r="AJ17" s="11">
        <v>4</v>
      </c>
      <c r="AK17" s="3">
        <v>0.94444444444444442</v>
      </c>
      <c r="AL17" s="3">
        <v>1</v>
      </c>
      <c r="AM17" s="3">
        <f t="shared" ref="AM17:AM31" si="4">(Q17+W17+AC17)*100%/F17</f>
        <v>1</v>
      </c>
      <c r="AN17" s="3">
        <v>0.57407407407407407</v>
      </c>
      <c r="AO17" s="3">
        <v>0.75757575757575757</v>
      </c>
      <c r="AP17" s="302">
        <f t="shared" ref="AP17:AP31" si="5">(AC17+W17)/F17*100</f>
        <v>68.085106382978722</v>
      </c>
    </row>
    <row r="18" spans="1:42" ht="15.75" x14ac:dyDescent="0.25">
      <c r="A18" s="261">
        <v>2</v>
      </c>
      <c r="B18" s="259" t="s">
        <v>2</v>
      </c>
      <c r="C18" s="4" t="s">
        <v>21</v>
      </c>
      <c r="D18" s="11">
        <v>68</v>
      </c>
      <c r="E18" s="11">
        <v>67</v>
      </c>
      <c r="F18" s="11">
        <v>62</v>
      </c>
      <c r="G18" s="42">
        <v>1</v>
      </c>
      <c r="H18" s="41">
        <v>1.4705882352941176E-2</v>
      </c>
      <c r="I18" s="42">
        <v>0</v>
      </c>
      <c r="J18" s="41">
        <v>0</v>
      </c>
      <c r="K18" s="42">
        <v>1</v>
      </c>
      <c r="L18" s="41">
        <f t="shared" si="0"/>
        <v>1.6129032258064516E-2</v>
      </c>
      <c r="M18" s="43">
        <v>26</v>
      </c>
      <c r="N18" s="44">
        <v>0.38235294117647056</v>
      </c>
      <c r="O18" s="43">
        <v>28</v>
      </c>
      <c r="P18" s="44">
        <v>0.41176470588235292</v>
      </c>
      <c r="Q18" s="43">
        <v>24</v>
      </c>
      <c r="R18" s="44">
        <f t="shared" si="1"/>
        <v>0.38709677419354838</v>
      </c>
      <c r="S18" s="47">
        <v>25</v>
      </c>
      <c r="T18" s="48">
        <v>0.36764705882352944</v>
      </c>
      <c r="U18" s="47">
        <v>25</v>
      </c>
      <c r="V18" s="48">
        <v>0.36764705882352944</v>
      </c>
      <c r="W18" s="47">
        <v>26</v>
      </c>
      <c r="X18" s="48">
        <f t="shared" si="2"/>
        <v>0.41935483870967744</v>
      </c>
      <c r="Y18" s="45">
        <v>16</v>
      </c>
      <c r="Z18" s="46">
        <v>0.23529411764705882</v>
      </c>
      <c r="AA18" s="45">
        <v>14</v>
      </c>
      <c r="AB18" s="46">
        <v>0.20588235294117646</v>
      </c>
      <c r="AC18" s="45">
        <v>11</v>
      </c>
      <c r="AD18" s="46">
        <f t="shared" si="3"/>
        <v>0.17741935483870969</v>
      </c>
      <c r="AE18" s="135">
        <v>28.41</v>
      </c>
      <c r="AF18" s="135">
        <v>29</v>
      </c>
      <c r="AG18" s="11">
        <v>29</v>
      </c>
      <c r="AH18" s="135">
        <v>3.82</v>
      </c>
      <c r="AI18" s="135">
        <v>3.79</v>
      </c>
      <c r="AJ18" s="11">
        <v>3.76</v>
      </c>
      <c r="AK18" s="3">
        <v>0.98529411764705888</v>
      </c>
      <c r="AL18" s="3">
        <v>1</v>
      </c>
      <c r="AM18" s="3">
        <f t="shared" si="4"/>
        <v>0.9838709677419355</v>
      </c>
      <c r="AN18" s="3">
        <v>0.6029411764705882</v>
      </c>
      <c r="AO18" s="3">
        <v>0.58208955223880599</v>
      </c>
      <c r="AP18" s="302">
        <f t="shared" si="5"/>
        <v>59.677419354838712</v>
      </c>
    </row>
    <row r="19" spans="1:42" ht="15.75" x14ac:dyDescent="0.25">
      <c r="A19" s="261"/>
      <c r="B19" s="259"/>
      <c r="C19" s="4" t="s">
        <v>20</v>
      </c>
      <c r="D19" s="11">
        <v>68</v>
      </c>
      <c r="E19" s="11">
        <v>67</v>
      </c>
      <c r="F19" s="11">
        <v>62</v>
      </c>
      <c r="G19" s="42">
        <v>12</v>
      </c>
      <c r="H19" s="41">
        <v>0.17647058823529413</v>
      </c>
      <c r="I19" s="42">
        <v>12</v>
      </c>
      <c r="J19" s="41">
        <v>0.17647058823529413</v>
      </c>
      <c r="K19" s="42">
        <v>1</v>
      </c>
      <c r="L19" s="41">
        <f t="shared" si="0"/>
        <v>1.6129032258064516E-2</v>
      </c>
      <c r="M19" s="43">
        <v>24</v>
      </c>
      <c r="N19" s="44">
        <v>0.35294117647058826</v>
      </c>
      <c r="O19" s="43">
        <v>25</v>
      </c>
      <c r="P19" s="44">
        <v>0.36764705882352944</v>
      </c>
      <c r="Q19" s="43">
        <v>34</v>
      </c>
      <c r="R19" s="44">
        <f t="shared" si="1"/>
        <v>0.54838709677419351</v>
      </c>
      <c r="S19" s="47">
        <v>28</v>
      </c>
      <c r="T19" s="48">
        <v>0.41176470588235292</v>
      </c>
      <c r="U19" s="47">
        <v>25</v>
      </c>
      <c r="V19" s="48">
        <v>0.36764705882352944</v>
      </c>
      <c r="W19" s="47">
        <v>22</v>
      </c>
      <c r="X19" s="48">
        <f t="shared" si="2"/>
        <v>0.35483870967741937</v>
      </c>
      <c r="Y19" s="45">
        <v>4</v>
      </c>
      <c r="Z19" s="46">
        <v>5.8823529411764705E-2</v>
      </c>
      <c r="AA19" s="45">
        <v>5</v>
      </c>
      <c r="AB19" s="46">
        <v>7.3529411764705885E-2</v>
      </c>
      <c r="AC19" s="45">
        <v>5</v>
      </c>
      <c r="AD19" s="46">
        <f t="shared" si="3"/>
        <v>8.0645161290322578E-2</v>
      </c>
      <c r="AE19" s="135">
        <v>12.88</v>
      </c>
      <c r="AF19" s="135">
        <v>13.58</v>
      </c>
      <c r="AG19" s="11">
        <v>10</v>
      </c>
      <c r="AH19" s="135">
        <v>3.22</v>
      </c>
      <c r="AI19" s="135">
        <v>3.34</v>
      </c>
      <c r="AJ19" s="11">
        <v>3.5</v>
      </c>
      <c r="AK19" s="3">
        <v>0.82352941176470584</v>
      </c>
      <c r="AL19" s="3">
        <v>0.82089552238805974</v>
      </c>
      <c r="AM19" s="3">
        <f t="shared" si="4"/>
        <v>0.9838709677419355</v>
      </c>
      <c r="AN19" s="3">
        <v>0.47058823529411764</v>
      </c>
      <c r="AO19" s="3">
        <v>0.44776119402985076</v>
      </c>
      <c r="AP19" s="302">
        <f t="shared" si="5"/>
        <v>43.548387096774192</v>
      </c>
    </row>
    <row r="20" spans="1:42" ht="15.75" x14ac:dyDescent="0.25">
      <c r="A20" s="261">
        <v>3</v>
      </c>
      <c r="B20" s="259" t="s">
        <v>3</v>
      </c>
      <c r="C20" s="4" t="s">
        <v>21</v>
      </c>
      <c r="D20" s="11">
        <v>46</v>
      </c>
      <c r="E20" s="11">
        <v>39</v>
      </c>
      <c r="F20" s="11">
        <v>51</v>
      </c>
      <c r="G20" s="42">
        <v>0</v>
      </c>
      <c r="H20" s="41">
        <v>0</v>
      </c>
      <c r="I20" s="42">
        <v>5</v>
      </c>
      <c r="J20" s="41">
        <v>0.10869565217391304</v>
      </c>
      <c r="K20" s="42">
        <v>2</v>
      </c>
      <c r="L20" s="41">
        <f t="shared" si="0"/>
        <v>3.9215686274509803E-2</v>
      </c>
      <c r="M20" s="43">
        <v>21</v>
      </c>
      <c r="N20" s="44">
        <v>0.45652173913043476</v>
      </c>
      <c r="O20" s="43">
        <v>16</v>
      </c>
      <c r="P20" s="44">
        <v>0.34782608695652173</v>
      </c>
      <c r="Q20" s="43">
        <v>25</v>
      </c>
      <c r="R20" s="44">
        <f t="shared" si="1"/>
        <v>0.49019607843137253</v>
      </c>
      <c r="S20" s="47">
        <v>13</v>
      </c>
      <c r="T20" s="48">
        <v>0.28260869565217389</v>
      </c>
      <c r="U20" s="47">
        <v>17</v>
      </c>
      <c r="V20" s="48">
        <v>0.36956521739130432</v>
      </c>
      <c r="W20" s="47">
        <v>19</v>
      </c>
      <c r="X20" s="48">
        <f t="shared" si="2"/>
        <v>0.37254901960784315</v>
      </c>
      <c r="Y20" s="45">
        <v>12</v>
      </c>
      <c r="Z20" s="46">
        <v>0.2608695652173913</v>
      </c>
      <c r="AA20" s="45">
        <v>1</v>
      </c>
      <c r="AB20" s="46">
        <v>2.1739130434782608E-2</v>
      </c>
      <c r="AC20" s="45">
        <v>5</v>
      </c>
      <c r="AD20" s="46">
        <f t="shared" si="3"/>
        <v>9.8039215686274508E-2</v>
      </c>
      <c r="AE20" s="135">
        <v>28.28</v>
      </c>
      <c r="AF20" s="135">
        <v>23</v>
      </c>
      <c r="AG20" s="11">
        <v>26</v>
      </c>
      <c r="AH20" s="135">
        <v>3.8</v>
      </c>
      <c r="AI20" s="135">
        <v>3.36</v>
      </c>
      <c r="AJ20" s="11">
        <v>3.53</v>
      </c>
      <c r="AK20" s="3">
        <v>1</v>
      </c>
      <c r="AL20" s="3">
        <v>0.87179487179487181</v>
      </c>
      <c r="AM20" s="3">
        <f t="shared" si="4"/>
        <v>0.96078431372549022</v>
      </c>
      <c r="AN20" s="3">
        <v>0.54347826086956519</v>
      </c>
      <c r="AO20" s="3">
        <v>0.46153846153846156</v>
      </c>
      <c r="AP20" s="302">
        <f t="shared" si="5"/>
        <v>47.058823529411761</v>
      </c>
    </row>
    <row r="21" spans="1:42" ht="15.75" x14ac:dyDescent="0.25">
      <c r="A21" s="261"/>
      <c r="B21" s="259"/>
      <c r="C21" s="4" t="s">
        <v>20</v>
      </c>
      <c r="D21" s="11">
        <v>46</v>
      </c>
      <c r="E21" s="11">
        <v>39</v>
      </c>
      <c r="F21" s="11">
        <v>51</v>
      </c>
      <c r="G21" s="42">
        <v>12</v>
      </c>
      <c r="H21" s="41">
        <v>0.2608695652173913</v>
      </c>
      <c r="I21" s="42">
        <v>10</v>
      </c>
      <c r="J21" s="41">
        <v>0.21739130434782608</v>
      </c>
      <c r="K21" s="42">
        <v>3</v>
      </c>
      <c r="L21" s="41">
        <f t="shared" si="0"/>
        <v>5.8823529411764705E-2</v>
      </c>
      <c r="M21" s="43">
        <v>18</v>
      </c>
      <c r="N21" s="44">
        <v>0.39130434782608697</v>
      </c>
      <c r="O21" s="43">
        <v>20</v>
      </c>
      <c r="P21" s="44">
        <v>0.43478260869565216</v>
      </c>
      <c r="Q21" s="43">
        <v>24</v>
      </c>
      <c r="R21" s="44">
        <f t="shared" si="1"/>
        <v>0.47058823529411764</v>
      </c>
      <c r="S21" s="47">
        <v>14</v>
      </c>
      <c r="T21" s="48">
        <v>0.30434782608695654</v>
      </c>
      <c r="U21" s="47">
        <v>9</v>
      </c>
      <c r="V21" s="48">
        <v>0.19565217391304349</v>
      </c>
      <c r="W21" s="47">
        <v>21</v>
      </c>
      <c r="X21" s="48">
        <f t="shared" si="2"/>
        <v>0.41176470588235292</v>
      </c>
      <c r="Y21" s="45">
        <v>2</v>
      </c>
      <c r="Z21" s="46">
        <v>4.3478260869565216E-2</v>
      </c>
      <c r="AA21" s="45">
        <v>0</v>
      </c>
      <c r="AB21" s="46">
        <v>0</v>
      </c>
      <c r="AC21" s="45">
        <v>3</v>
      </c>
      <c r="AD21" s="46">
        <f t="shared" si="3"/>
        <v>5.8823529411764705E-2</v>
      </c>
      <c r="AE21" s="135">
        <v>10.98</v>
      </c>
      <c r="AF21" s="135">
        <v>10.63</v>
      </c>
      <c r="AG21" s="11">
        <v>9</v>
      </c>
      <c r="AH21" s="135">
        <v>3.13</v>
      </c>
      <c r="AI21" s="135">
        <v>2.95</v>
      </c>
      <c r="AJ21" s="11">
        <v>3.47</v>
      </c>
      <c r="AK21" s="3">
        <v>0.73913043478260865</v>
      </c>
      <c r="AL21" s="3">
        <v>0.74358974358974361</v>
      </c>
      <c r="AM21" s="3">
        <f t="shared" si="4"/>
        <v>0.94117647058823528</v>
      </c>
      <c r="AN21" s="3">
        <v>0.34782608695652173</v>
      </c>
      <c r="AO21" s="3">
        <v>0.23076923076923078</v>
      </c>
      <c r="AP21" s="302">
        <f t="shared" si="5"/>
        <v>47.058823529411761</v>
      </c>
    </row>
    <row r="22" spans="1:42" ht="15.75" x14ac:dyDescent="0.25">
      <c r="A22" s="261">
        <v>4</v>
      </c>
      <c r="B22" s="259" t="s">
        <v>4</v>
      </c>
      <c r="C22" s="4" t="s">
        <v>21</v>
      </c>
      <c r="D22" s="11">
        <v>86</v>
      </c>
      <c r="E22" s="11">
        <v>87</v>
      </c>
      <c r="F22" s="11">
        <v>78</v>
      </c>
      <c r="G22" s="42">
        <v>0</v>
      </c>
      <c r="H22" s="41">
        <v>0</v>
      </c>
      <c r="I22" s="42">
        <v>3</v>
      </c>
      <c r="J22" s="41">
        <v>3.4883720930232558E-2</v>
      </c>
      <c r="K22" s="42">
        <v>0</v>
      </c>
      <c r="L22" s="41">
        <f t="shared" si="0"/>
        <v>0</v>
      </c>
      <c r="M22" s="43">
        <v>24</v>
      </c>
      <c r="N22" s="44">
        <v>0.27906976744186046</v>
      </c>
      <c r="O22" s="43">
        <v>41</v>
      </c>
      <c r="P22" s="44">
        <v>0.47674418604651164</v>
      </c>
      <c r="Q22" s="43">
        <v>41</v>
      </c>
      <c r="R22" s="44">
        <f t="shared" si="1"/>
        <v>0.52564102564102566</v>
      </c>
      <c r="S22" s="47">
        <v>31</v>
      </c>
      <c r="T22" s="48">
        <v>0.36046511627906974</v>
      </c>
      <c r="U22" s="47">
        <v>34</v>
      </c>
      <c r="V22" s="48">
        <v>0.39534883720930231</v>
      </c>
      <c r="W22" s="47">
        <v>26</v>
      </c>
      <c r="X22" s="48">
        <f t="shared" si="2"/>
        <v>0.33333333333333331</v>
      </c>
      <c r="Y22" s="45">
        <v>31</v>
      </c>
      <c r="Z22" s="46">
        <v>0.36046511627906974</v>
      </c>
      <c r="AA22" s="45">
        <v>9</v>
      </c>
      <c r="AB22" s="46">
        <v>0.10465116279069768</v>
      </c>
      <c r="AC22" s="45">
        <v>11</v>
      </c>
      <c r="AD22" s="46">
        <f t="shared" si="3"/>
        <v>0.14102564102564102</v>
      </c>
      <c r="AE22" s="135">
        <v>30.77</v>
      </c>
      <c r="AF22" s="135">
        <v>27</v>
      </c>
      <c r="AG22" s="11">
        <v>27</v>
      </c>
      <c r="AH22" s="135">
        <v>4.08</v>
      </c>
      <c r="AI22" s="135">
        <v>3.56</v>
      </c>
      <c r="AJ22" s="11">
        <v>3.62</v>
      </c>
      <c r="AK22" s="3">
        <v>1</v>
      </c>
      <c r="AL22" s="3">
        <v>0.96551724137931039</v>
      </c>
      <c r="AM22" s="3">
        <f t="shared" si="4"/>
        <v>1</v>
      </c>
      <c r="AN22" s="3">
        <v>0.72093023255813948</v>
      </c>
      <c r="AO22" s="3">
        <v>0.4942528735632184</v>
      </c>
      <c r="AP22" s="302">
        <f t="shared" si="5"/>
        <v>47.435897435897431</v>
      </c>
    </row>
    <row r="23" spans="1:42" ht="15.75" x14ac:dyDescent="0.25">
      <c r="A23" s="261"/>
      <c r="B23" s="259"/>
      <c r="C23" s="4" t="s">
        <v>20</v>
      </c>
      <c r="D23" s="11">
        <v>86</v>
      </c>
      <c r="E23" s="11">
        <v>87</v>
      </c>
      <c r="F23" s="11">
        <v>78</v>
      </c>
      <c r="G23" s="42">
        <v>9</v>
      </c>
      <c r="H23" s="41">
        <v>0.10465116279069768</v>
      </c>
      <c r="I23" s="42">
        <v>16</v>
      </c>
      <c r="J23" s="41">
        <v>0.18604651162790697</v>
      </c>
      <c r="K23" s="42">
        <v>0</v>
      </c>
      <c r="L23" s="41">
        <f t="shared" si="0"/>
        <v>0</v>
      </c>
      <c r="M23" s="43">
        <v>32</v>
      </c>
      <c r="N23" s="44">
        <v>0.37209302325581395</v>
      </c>
      <c r="O23" s="43">
        <v>29</v>
      </c>
      <c r="P23" s="44">
        <v>0.33720930232558138</v>
      </c>
      <c r="Q23" s="43">
        <v>29</v>
      </c>
      <c r="R23" s="44">
        <f t="shared" si="1"/>
        <v>0.37179487179487181</v>
      </c>
      <c r="S23" s="47">
        <v>39</v>
      </c>
      <c r="T23" s="48">
        <v>0.45348837209302323</v>
      </c>
      <c r="U23" s="47">
        <v>39</v>
      </c>
      <c r="V23" s="48">
        <v>0.45348837209302323</v>
      </c>
      <c r="W23" s="47">
        <v>43</v>
      </c>
      <c r="X23" s="48">
        <f t="shared" si="2"/>
        <v>0.55128205128205132</v>
      </c>
      <c r="Y23" s="45">
        <v>6</v>
      </c>
      <c r="Z23" s="46">
        <v>6.9767441860465115E-2</v>
      </c>
      <c r="AA23" s="45">
        <v>3</v>
      </c>
      <c r="AB23" s="46">
        <v>3.4883720930232558E-2</v>
      </c>
      <c r="AC23" s="45">
        <v>6</v>
      </c>
      <c r="AD23" s="46">
        <f t="shared" si="3"/>
        <v>7.6923076923076927E-2</v>
      </c>
      <c r="AE23" s="135">
        <v>14.13</v>
      </c>
      <c r="AF23" s="135">
        <v>14.01</v>
      </c>
      <c r="AG23" s="11">
        <v>11</v>
      </c>
      <c r="AH23" s="135">
        <v>3.49</v>
      </c>
      <c r="AI23" s="135">
        <v>3.33</v>
      </c>
      <c r="AJ23" s="11">
        <v>3.71</v>
      </c>
      <c r="AK23" s="3">
        <v>0.89534883720930236</v>
      </c>
      <c r="AL23" s="3">
        <v>0.81609195402298851</v>
      </c>
      <c r="AM23" s="3">
        <f t="shared" si="4"/>
        <v>1</v>
      </c>
      <c r="AN23" s="3">
        <v>0.52325581395348841</v>
      </c>
      <c r="AO23" s="3">
        <v>0.48275862068965519</v>
      </c>
      <c r="AP23" s="302">
        <f t="shared" si="5"/>
        <v>62.820512820512818</v>
      </c>
    </row>
    <row r="24" spans="1:42" ht="15.75" x14ac:dyDescent="0.25">
      <c r="A24" s="261">
        <v>5</v>
      </c>
      <c r="B24" s="259" t="s">
        <v>5</v>
      </c>
      <c r="C24" s="4" t="s">
        <v>21</v>
      </c>
      <c r="D24" s="11">
        <v>41</v>
      </c>
      <c r="E24" s="11">
        <v>43</v>
      </c>
      <c r="F24" s="11">
        <v>63</v>
      </c>
      <c r="G24" s="42">
        <v>2</v>
      </c>
      <c r="H24" s="41">
        <v>4.878048780487805E-2</v>
      </c>
      <c r="I24" s="42">
        <v>3</v>
      </c>
      <c r="J24" s="41">
        <v>7.3170731707317069E-2</v>
      </c>
      <c r="K24" s="42">
        <v>2</v>
      </c>
      <c r="L24" s="41">
        <f t="shared" si="0"/>
        <v>3.1746031746031744E-2</v>
      </c>
      <c r="M24" s="43">
        <v>12</v>
      </c>
      <c r="N24" s="44">
        <v>0.29268292682926828</v>
      </c>
      <c r="O24" s="43">
        <v>25</v>
      </c>
      <c r="P24" s="44">
        <v>0.6097560975609756</v>
      </c>
      <c r="Q24" s="43">
        <v>33</v>
      </c>
      <c r="R24" s="44">
        <f t="shared" si="1"/>
        <v>0.52380952380952384</v>
      </c>
      <c r="S24" s="47">
        <v>15</v>
      </c>
      <c r="T24" s="48">
        <v>0.36585365853658536</v>
      </c>
      <c r="U24" s="47">
        <v>11</v>
      </c>
      <c r="V24" s="48">
        <v>0.26829268292682928</v>
      </c>
      <c r="W24" s="47">
        <v>17</v>
      </c>
      <c r="X24" s="48">
        <f t="shared" si="2"/>
        <v>0.26984126984126983</v>
      </c>
      <c r="Y24" s="45">
        <v>12</v>
      </c>
      <c r="Z24" s="46">
        <v>0.29268292682926828</v>
      </c>
      <c r="AA24" s="45">
        <v>4</v>
      </c>
      <c r="AB24" s="46">
        <v>9.7560975609756101E-2</v>
      </c>
      <c r="AC24" s="45">
        <v>11</v>
      </c>
      <c r="AD24" s="46">
        <f t="shared" si="3"/>
        <v>0.17460317460317459</v>
      </c>
      <c r="AE24" s="135">
        <v>29.15</v>
      </c>
      <c r="AF24" s="135">
        <v>25</v>
      </c>
      <c r="AG24" s="11">
        <v>26</v>
      </c>
      <c r="AH24" s="135">
        <v>3.9</v>
      </c>
      <c r="AI24" s="135">
        <v>3.37</v>
      </c>
      <c r="AJ24" s="11">
        <v>3.59</v>
      </c>
      <c r="AK24" s="3">
        <v>0.95121951219512191</v>
      </c>
      <c r="AL24" s="3">
        <v>0.93023255813953487</v>
      </c>
      <c r="AM24" s="3">
        <f t="shared" si="4"/>
        <v>0.96825396825396826</v>
      </c>
      <c r="AN24" s="3">
        <v>0.65853658536585369</v>
      </c>
      <c r="AO24" s="3">
        <v>0.34883720930232559</v>
      </c>
      <c r="AP24" s="302">
        <f t="shared" si="5"/>
        <v>44.444444444444443</v>
      </c>
    </row>
    <row r="25" spans="1:42" ht="15.75" x14ac:dyDescent="0.25">
      <c r="A25" s="261"/>
      <c r="B25" s="259"/>
      <c r="C25" s="4" t="s">
        <v>20</v>
      </c>
      <c r="D25" s="11">
        <v>41</v>
      </c>
      <c r="E25" s="11">
        <v>43</v>
      </c>
      <c r="F25" s="11">
        <v>63</v>
      </c>
      <c r="G25" s="42">
        <v>11</v>
      </c>
      <c r="H25" s="41">
        <v>0.26829268292682928</v>
      </c>
      <c r="I25" s="42">
        <v>13</v>
      </c>
      <c r="J25" s="41">
        <v>0.31707317073170732</v>
      </c>
      <c r="K25" s="42">
        <v>5</v>
      </c>
      <c r="L25" s="41">
        <f t="shared" si="0"/>
        <v>7.9365079365079361E-2</v>
      </c>
      <c r="M25" s="43">
        <v>20</v>
      </c>
      <c r="N25" s="44">
        <v>0.48780487804878048</v>
      </c>
      <c r="O25" s="43">
        <v>20</v>
      </c>
      <c r="P25" s="44">
        <v>0.48780487804878048</v>
      </c>
      <c r="Q25" s="43">
        <v>44</v>
      </c>
      <c r="R25" s="44">
        <f t="shared" si="1"/>
        <v>0.69841269841269837</v>
      </c>
      <c r="S25" s="47">
        <v>10</v>
      </c>
      <c r="T25" s="48">
        <v>0.24390243902439024</v>
      </c>
      <c r="U25" s="47">
        <v>10</v>
      </c>
      <c r="V25" s="48">
        <v>0.24390243902439024</v>
      </c>
      <c r="W25" s="47">
        <v>15</v>
      </c>
      <c r="X25" s="48">
        <f t="shared" si="2"/>
        <v>0.23809523809523808</v>
      </c>
      <c r="Y25" s="45">
        <v>0</v>
      </c>
      <c r="Z25" s="46">
        <v>0</v>
      </c>
      <c r="AA25" s="45">
        <v>0</v>
      </c>
      <c r="AB25" s="46">
        <v>0</v>
      </c>
      <c r="AC25" s="45">
        <v>0</v>
      </c>
      <c r="AD25" s="46">
        <f t="shared" si="3"/>
        <v>0</v>
      </c>
      <c r="AE25" s="135">
        <v>9.6300000000000008</v>
      </c>
      <c r="AF25" s="135">
        <v>11.09</v>
      </c>
      <c r="AG25" s="11">
        <v>10</v>
      </c>
      <c r="AH25" s="135">
        <v>2.98</v>
      </c>
      <c r="AI25" s="135">
        <v>2.93</v>
      </c>
      <c r="AJ25" s="11">
        <v>3.16</v>
      </c>
      <c r="AK25" s="3">
        <v>0.73170731707317072</v>
      </c>
      <c r="AL25" s="3">
        <v>0.69767441860465118</v>
      </c>
      <c r="AM25" s="3">
        <f t="shared" si="4"/>
        <v>0.93650793650793651</v>
      </c>
      <c r="AN25" s="3">
        <v>0.24390243902439024</v>
      </c>
      <c r="AO25" s="3">
        <v>0.23255813953488372</v>
      </c>
      <c r="AP25" s="302">
        <f t="shared" si="5"/>
        <v>23.809523809523807</v>
      </c>
    </row>
    <row r="26" spans="1:42" ht="15.75" x14ac:dyDescent="0.25">
      <c r="A26" s="261">
        <v>6</v>
      </c>
      <c r="B26" s="259" t="s">
        <v>6</v>
      </c>
      <c r="C26" s="4" t="s">
        <v>21</v>
      </c>
      <c r="D26" s="11">
        <v>17</v>
      </c>
      <c r="E26" s="11">
        <v>15</v>
      </c>
      <c r="F26" s="11">
        <v>9</v>
      </c>
      <c r="G26" s="42">
        <v>0</v>
      </c>
      <c r="H26" s="41">
        <v>0</v>
      </c>
      <c r="I26" s="42">
        <v>0</v>
      </c>
      <c r="J26" s="41">
        <v>0</v>
      </c>
      <c r="K26" s="42">
        <v>0</v>
      </c>
      <c r="L26" s="41">
        <f t="shared" si="0"/>
        <v>0</v>
      </c>
      <c r="M26" s="43">
        <v>10</v>
      </c>
      <c r="N26" s="44">
        <v>0.58823529411764708</v>
      </c>
      <c r="O26" s="43">
        <v>3</v>
      </c>
      <c r="P26" s="44">
        <v>0.17647058823529413</v>
      </c>
      <c r="Q26" s="43">
        <v>7</v>
      </c>
      <c r="R26" s="44">
        <f t="shared" si="1"/>
        <v>0.77777777777777779</v>
      </c>
      <c r="S26" s="47">
        <v>5</v>
      </c>
      <c r="T26" s="48">
        <v>0.29411764705882354</v>
      </c>
      <c r="U26" s="47">
        <v>8</v>
      </c>
      <c r="V26" s="48">
        <v>0.47058823529411764</v>
      </c>
      <c r="W26" s="47">
        <v>2</v>
      </c>
      <c r="X26" s="48">
        <f t="shared" si="2"/>
        <v>0.22222222222222221</v>
      </c>
      <c r="Y26" s="45">
        <v>2</v>
      </c>
      <c r="Z26" s="46">
        <v>0.11764705882352941</v>
      </c>
      <c r="AA26" s="45">
        <v>4</v>
      </c>
      <c r="AB26" s="46">
        <v>0.23529411764705882</v>
      </c>
      <c r="AC26" s="45">
        <v>0</v>
      </c>
      <c r="AD26" s="46">
        <f t="shared" si="3"/>
        <v>0</v>
      </c>
      <c r="AE26" s="135">
        <v>24.65</v>
      </c>
      <c r="AF26" s="135">
        <v>30</v>
      </c>
      <c r="AG26" s="11">
        <v>23</v>
      </c>
      <c r="AH26" s="135">
        <v>3.53</v>
      </c>
      <c r="AI26" s="135">
        <v>4.07</v>
      </c>
      <c r="AJ26" s="11">
        <v>3.22</v>
      </c>
      <c r="AK26" s="3">
        <v>1</v>
      </c>
      <c r="AL26" s="3">
        <v>1</v>
      </c>
      <c r="AM26" s="3">
        <f t="shared" si="4"/>
        <v>1</v>
      </c>
      <c r="AN26" s="3">
        <v>0.41176470588235292</v>
      </c>
      <c r="AO26" s="3">
        <v>0.8</v>
      </c>
      <c r="AP26" s="302">
        <f t="shared" si="5"/>
        <v>22.222222222222221</v>
      </c>
    </row>
    <row r="27" spans="1:42" ht="15.75" x14ac:dyDescent="0.25">
      <c r="A27" s="261"/>
      <c r="B27" s="259"/>
      <c r="C27" s="4" t="s">
        <v>20</v>
      </c>
      <c r="D27" s="11">
        <v>19</v>
      </c>
      <c r="E27" s="11">
        <v>15</v>
      </c>
      <c r="F27" s="11">
        <v>9</v>
      </c>
      <c r="G27" s="42">
        <v>1</v>
      </c>
      <c r="H27" s="41">
        <v>5.2631578947368418E-2</v>
      </c>
      <c r="I27" s="42">
        <v>0</v>
      </c>
      <c r="J27" s="41">
        <v>0</v>
      </c>
      <c r="K27" s="42">
        <v>0</v>
      </c>
      <c r="L27" s="41">
        <f t="shared" si="0"/>
        <v>0</v>
      </c>
      <c r="M27" s="43">
        <v>11</v>
      </c>
      <c r="N27" s="44">
        <v>0.57894736842105265</v>
      </c>
      <c r="O27" s="43">
        <v>6</v>
      </c>
      <c r="P27" s="44">
        <v>0.31578947368421051</v>
      </c>
      <c r="Q27" s="43">
        <v>7</v>
      </c>
      <c r="R27" s="44">
        <f t="shared" si="1"/>
        <v>0.77777777777777779</v>
      </c>
      <c r="S27" s="47">
        <v>7</v>
      </c>
      <c r="T27" s="48">
        <v>0.36842105263157893</v>
      </c>
      <c r="U27" s="47">
        <v>9</v>
      </c>
      <c r="V27" s="48">
        <v>0.47368421052631576</v>
      </c>
      <c r="W27" s="47">
        <v>2</v>
      </c>
      <c r="X27" s="48">
        <f t="shared" si="2"/>
        <v>0.22222222222222221</v>
      </c>
      <c r="Y27" s="45">
        <v>0</v>
      </c>
      <c r="Z27" s="46">
        <v>0</v>
      </c>
      <c r="AA27" s="45">
        <v>0</v>
      </c>
      <c r="AB27" s="46">
        <v>0</v>
      </c>
      <c r="AC27" s="45">
        <v>0</v>
      </c>
      <c r="AD27" s="46">
        <f t="shared" si="3"/>
        <v>0</v>
      </c>
      <c r="AE27" s="135">
        <v>13</v>
      </c>
      <c r="AF27" s="135">
        <v>10.63</v>
      </c>
      <c r="AG27" s="11">
        <v>10</v>
      </c>
      <c r="AH27" s="135">
        <v>3.32</v>
      </c>
      <c r="AI27" s="135">
        <v>3.6</v>
      </c>
      <c r="AJ27" s="11">
        <v>3.22</v>
      </c>
      <c r="AK27" s="3">
        <v>0.94736842105263153</v>
      </c>
      <c r="AL27" s="3">
        <v>1</v>
      </c>
      <c r="AM27" s="3">
        <f t="shared" si="4"/>
        <v>1</v>
      </c>
      <c r="AN27" s="3">
        <v>0.36842105263157893</v>
      </c>
      <c r="AO27" s="3">
        <v>0.6</v>
      </c>
      <c r="AP27" s="302">
        <f t="shared" si="5"/>
        <v>22.222222222222221</v>
      </c>
    </row>
    <row r="28" spans="1:42" ht="15.75" x14ac:dyDescent="0.25">
      <c r="A28" s="261">
        <v>7</v>
      </c>
      <c r="B28" s="259" t="s">
        <v>7</v>
      </c>
      <c r="C28" s="4" t="s">
        <v>21</v>
      </c>
      <c r="D28" s="11">
        <v>20</v>
      </c>
      <c r="E28" s="11">
        <v>29</v>
      </c>
      <c r="F28" s="11">
        <v>34</v>
      </c>
      <c r="G28" s="42">
        <v>3</v>
      </c>
      <c r="H28" s="41">
        <v>0.15</v>
      </c>
      <c r="I28" s="42">
        <v>1</v>
      </c>
      <c r="J28" s="41">
        <v>0.05</v>
      </c>
      <c r="K28" s="42">
        <v>5</v>
      </c>
      <c r="L28" s="41">
        <f t="shared" si="0"/>
        <v>0.14705882352941177</v>
      </c>
      <c r="M28" s="43">
        <v>13</v>
      </c>
      <c r="N28" s="44">
        <v>0.65</v>
      </c>
      <c r="O28" s="43">
        <v>12</v>
      </c>
      <c r="P28" s="44">
        <v>0.6</v>
      </c>
      <c r="Q28" s="43">
        <v>18</v>
      </c>
      <c r="R28" s="44">
        <f t="shared" si="1"/>
        <v>0.52941176470588236</v>
      </c>
      <c r="S28" s="47">
        <v>3</v>
      </c>
      <c r="T28" s="48">
        <v>0.15</v>
      </c>
      <c r="U28" s="47">
        <v>10</v>
      </c>
      <c r="V28" s="48">
        <v>0.5</v>
      </c>
      <c r="W28" s="47">
        <v>8</v>
      </c>
      <c r="X28" s="48">
        <f t="shared" si="2"/>
        <v>0.23529411764705882</v>
      </c>
      <c r="Y28" s="45">
        <v>1</v>
      </c>
      <c r="Z28" s="46">
        <v>0.05</v>
      </c>
      <c r="AA28" s="45">
        <v>6</v>
      </c>
      <c r="AB28" s="46">
        <v>0.3</v>
      </c>
      <c r="AC28" s="45">
        <v>3</v>
      </c>
      <c r="AD28" s="46">
        <f t="shared" si="3"/>
        <v>8.8235294117647065E-2</v>
      </c>
      <c r="AE28" s="135">
        <v>19</v>
      </c>
      <c r="AF28" s="135">
        <v>28</v>
      </c>
      <c r="AG28" s="11">
        <v>23</v>
      </c>
      <c r="AH28" s="135">
        <v>3.1</v>
      </c>
      <c r="AI28" s="135">
        <v>3.72</v>
      </c>
      <c r="AJ28" s="11">
        <v>3.26</v>
      </c>
      <c r="AK28" s="3">
        <v>0.85</v>
      </c>
      <c r="AL28" s="3">
        <v>0.96551724137931039</v>
      </c>
      <c r="AM28" s="3">
        <f t="shared" si="4"/>
        <v>0.8529411764705882</v>
      </c>
      <c r="AN28" s="3">
        <v>0.2</v>
      </c>
      <c r="AO28" s="3">
        <v>0.55172413793103448</v>
      </c>
      <c r="AP28" s="302">
        <f t="shared" si="5"/>
        <v>32.352941176470587</v>
      </c>
    </row>
    <row r="29" spans="1:42" ht="15.75" x14ac:dyDescent="0.25">
      <c r="A29" s="261"/>
      <c r="B29" s="259"/>
      <c r="C29" s="4" t="s">
        <v>20</v>
      </c>
      <c r="D29" s="11">
        <v>20</v>
      </c>
      <c r="E29" s="11">
        <v>29</v>
      </c>
      <c r="F29" s="11">
        <v>34</v>
      </c>
      <c r="G29" s="42">
        <v>12</v>
      </c>
      <c r="H29" s="41">
        <v>0.6</v>
      </c>
      <c r="I29" s="42">
        <v>4</v>
      </c>
      <c r="J29" s="41">
        <v>0.2</v>
      </c>
      <c r="K29" s="42">
        <v>6</v>
      </c>
      <c r="L29" s="41">
        <f t="shared" si="0"/>
        <v>0.17647058823529413</v>
      </c>
      <c r="M29" s="43">
        <v>7</v>
      </c>
      <c r="N29" s="44">
        <v>0.35</v>
      </c>
      <c r="O29" s="43">
        <v>12</v>
      </c>
      <c r="P29" s="44">
        <v>0.6</v>
      </c>
      <c r="Q29" s="43">
        <v>18</v>
      </c>
      <c r="R29" s="44">
        <f t="shared" si="1"/>
        <v>0.52941176470588236</v>
      </c>
      <c r="S29" s="47">
        <v>1</v>
      </c>
      <c r="T29" s="48">
        <v>0.05</v>
      </c>
      <c r="U29" s="47">
        <v>11</v>
      </c>
      <c r="V29" s="48">
        <v>0.55000000000000004</v>
      </c>
      <c r="W29" s="47">
        <v>10</v>
      </c>
      <c r="X29" s="48">
        <f t="shared" si="2"/>
        <v>0.29411764705882354</v>
      </c>
      <c r="Y29" s="45">
        <v>0</v>
      </c>
      <c r="Z29" s="46">
        <v>0</v>
      </c>
      <c r="AA29" s="45">
        <v>2</v>
      </c>
      <c r="AB29" s="46">
        <v>0.1</v>
      </c>
      <c r="AC29" s="45">
        <v>0</v>
      </c>
      <c r="AD29" s="46">
        <f t="shared" si="3"/>
        <v>0</v>
      </c>
      <c r="AE29" s="135">
        <v>6.05</v>
      </c>
      <c r="AF29" s="135">
        <v>13.69</v>
      </c>
      <c r="AG29" s="11">
        <v>10</v>
      </c>
      <c r="AH29" s="135">
        <v>2.4500000000000002</v>
      </c>
      <c r="AI29" s="135">
        <v>3.38</v>
      </c>
      <c r="AJ29" s="11">
        <v>3.12</v>
      </c>
      <c r="AK29" s="3">
        <v>0.4</v>
      </c>
      <c r="AL29" s="3">
        <v>0.86206896551724133</v>
      </c>
      <c r="AM29" s="3">
        <f t="shared" si="4"/>
        <v>0.82352941176470584</v>
      </c>
      <c r="AN29" s="3">
        <v>0.05</v>
      </c>
      <c r="AO29" s="3">
        <v>0.44827586206896552</v>
      </c>
      <c r="AP29" s="302">
        <f t="shared" si="5"/>
        <v>29.411764705882355</v>
      </c>
    </row>
    <row r="30" spans="1:42" ht="15.75" x14ac:dyDescent="0.25">
      <c r="A30" s="259" t="s">
        <v>12</v>
      </c>
      <c r="B30" s="259"/>
      <c r="C30" s="4" t="s">
        <v>21</v>
      </c>
      <c r="D30" s="94">
        <f t="shared" ref="D30:F31" si="6">SUM(D16,D18,D20,D22,D24,D26,D28)</f>
        <v>332</v>
      </c>
      <c r="E30" s="94">
        <f t="shared" si="6"/>
        <v>346</v>
      </c>
      <c r="F30" s="94">
        <f t="shared" si="6"/>
        <v>344</v>
      </c>
      <c r="G30" s="40">
        <v>7</v>
      </c>
      <c r="H30" s="41">
        <v>2.1084337349397589E-2</v>
      </c>
      <c r="I30" s="40">
        <v>12</v>
      </c>
      <c r="J30" s="41">
        <v>3.614457831325301E-2</v>
      </c>
      <c r="K30" s="40">
        <f>K16+K18+K20+K22+K24+K26+K28</f>
        <v>10</v>
      </c>
      <c r="L30" s="41">
        <f t="shared" si="0"/>
        <v>2.9069767441860465E-2</v>
      </c>
      <c r="M30" s="43">
        <v>112</v>
      </c>
      <c r="N30" s="44">
        <v>0.33734939759036142</v>
      </c>
      <c r="O30" s="43">
        <v>134</v>
      </c>
      <c r="P30" s="44">
        <v>0.40361445783132532</v>
      </c>
      <c r="Q30" s="43">
        <f>Q16+Q18+Q20+Q22+Q24+Q26+Q28</f>
        <v>157</v>
      </c>
      <c r="R30" s="44">
        <f t="shared" si="1"/>
        <v>0.45639534883720928</v>
      </c>
      <c r="S30" s="47">
        <v>111</v>
      </c>
      <c r="T30" s="48">
        <v>0.33433734939759036</v>
      </c>
      <c r="U30" s="47">
        <v>133</v>
      </c>
      <c r="V30" s="48">
        <v>0.4006024096385542</v>
      </c>
      <c r="W30" s="47">
        <f>W16+W18+W20+W22+W24+W26+W28</f>
        <v>113</v>
      </c>
      <c r="X30" s="48">
        <f t="shared" si="2"/>
        <v>0.32848837209302323</v>
      </c>
      <c r="Y30" s="45">
        <v>102</v>
      </c>
      <c r="Z30" s="46">
        <v>0.30722891566265059</v>
      </c>
      <c r="AA30" s="45">
        <v>67</v>
      </c>
      <c r="AB30" s="46">
        <v>0.20180722891566266</v>
      </c>
      <c r="AC30" s="45">
        <f>AC16+AC18+AC20+AC22+AC24+AC26+AC28</f>
        <v>64</v>
      </c>
      <c r="AD30" s="46">
        <f t="shared" si="3"/>
        <v>0.18604651162790697</v>
      </c>
      <c r="AE30" s="8">
        <f t="shared" ref="AE30:AF31" si="7">(AE16*D16+AE18*D18+AE20*D20+AE22*D22+AE24*D24+AE26*D26+AE28*D28)/D30</f>
        <v>29.02493975903614</v>
      </c>
      <c r="AF30" s="8">
        <f t="shared" si="7"/>
        <v>27.855491329479769</v>
      </c>
      <c r="AG30" s="11">
        <v>26.57</v>
      </c>
      <c r="AH30" s="8">
        <f t="shared" ref="AH30:AI31" si="8">(AH16*D16+AH18*D18+AH20*D20+AH22*D22+AH24*D24+AH26*D26+AH28*D28)/D30</f>
        <v>3.925692771084337</v>
      </c>
      <c r="AI30" s="8">
        <f t="shared" si="8"/>
        <v>3.7350578034682087</v>
      </c>
      <c r="AJ30" s="11">
        <v>3.67</v>
      </c>
      <c r="AK30" s="3">
        <v>0.97891566265060237</v>
      </c>
      <c r="AL30" s="3">
        <v>0.96531791907514453</v>
      </c>
      <c r="AM30" s="3">
        <f t="shared" si="4"/>
        <v>0.97093023255813948</v>
      </c>
      <c r="AN30" s="3">
        <v>0.64156626506024095</v>
      </c>
      <c r="AO30" s="3">
        <v>0.5780346820809249</v>
      </c>
      <c r="AP30" s="302">
        <f t="shared" si="5"/>
        <v>51.453488372093027</v>
      </c>
    </row>
    <row r="31" spans="1:42" ht="15.75" x14ac:dyDescent="0.25">
      <c r="A31" s="259"/>
      <c r="B31" s="259"/>
      <c r="C31" s="4" t="s">
        <v>20</v>
      </c>
      <c r="D31" s="94">
        <f t="shared" si="6"/>
        <v>334</v>
      </c>
      <c r="E31" s="94">
        <f t="shared" si="6"/>
        <v>346</v>
      </c>
      <c r="F31" s="94">
        <f t="shared" si="6"/>
        <v>344</v>
      </c>
      <c r="G31" s="40">
        <v>60</v>
      </c>
      <c r="H31" s="41">
        <v>0.17964071856287425</v>
      </c>
      <c r="I31" s="40">
        <v>55</v>
      </c>
      <c r="J31" s="41">
        <v>0.16467065868263472</v>
      </c>
      <c r="K31" s="40">
        <f>K17+K19+K21+K23+K25+K27+K29</f>
        <v>15</v>
      </c>
      <c r="L31" s="41">
        <f t="shared" si="0"/>
        <v>4.3604651162790699E-2</v>
      </c>
      <c r="M31" s="43">
        <v>132</v>
      </c>
      <c r="N31" s="44">
        <v>0.39520958083832336</v>
      </c>
      <c r="O31" s="43">
        <v>128</v>
      </c>
      <c r="P31" s="44">
        <v>0.38323353293413176</v>
      </c>
      <c r="Q31" s="43">
        <f>Q17+Q19+Q21+Q23+Q25+Q27+Q29</f>
        <v>171</v>
      </c>
      <c r="R31" s="44">
        <f t="shared" si="1"/>
        <v>0.49709302325581395</v>
      </c>
      <c r="S31" s="47">
        <v>124</v>
      </c>
      <c r="T31" s="48">
        <v>0.3712574850299401</v>
      </c>
      <c r="U31" s="47">
        <v>129</v>
      </c>
      <c r="V31" s="48">
        <v>0.38622754491017963</v>
      </c>
      <c r="W31" s="47">
        <f>W17+W19+W21+W23+W25+W27+W29</f>
        <v>130</v>
      </c>
      <c r="X31" s="48">
        <f t="shared" si="2"/>
        <v>0.37790697674418605</v>
      </c>
      <c r="Y31" s="45">
        <v>18</v>
      </c>
      <c r="Z31" s="46">
        <v>5.3892215568862277E-2</v>
      </c>
      <c r="AA31" s="45">
        <v>34</v>
      </c>
      <c r="AB31" s="46">
        <v>0.10179640718562874</v>
      </c>
      <c r="AC31" s="45">
        <f>AC17+AC19+AC21+AC23+AC25+AC27+AC29</f>
        <v>29</v>
      </c>
      <c r="AD31" s="46">
        <f t="shared" si="3"/>
        <v>8.4302325581395346E-2</v>
      </c>
      <c r="AE31" s="8">
        <f t="shared" si="7"/>
        <v>12.544880239520957</v>
      </c>
      <c r="AF31" s="8">
        <f t="shared" si="7"/>
        <v>13.965173410404624</v>
      </c>
      <c r="AG31" s="11">
        <v>10.29</v>
      </c>
      <c r="AH31" s="8">
        <f t="shared" si="8"/>
        <v>3.2735329341317367</v>
      </c>
      <c r="AI31" s="8">
        <f t="shared" si="8"/>
        <v>3.4059826589595374</v>
      </c>
      <c r="AJ31" s="11">
        <v>3.5</v>
      </c>
      <c r="AK31" s="3">
        <v>0.82035928143712578</v>
      </c>
      <c r="AL31" s="3">
        <v>0.84104046242774566</v>
      </c>
      <c r="AM31" s="3">
        <f t="shared" si="4"/>
        <v>0.95930232558139539</v>
      </c>
      <c r="AN31" s="3">
        <v>0.42514970059880242</v>
      </c>
      <c r="AO31" s="3">
        <v>0.47109826589595377</v>
      </c>
      <c r="AP31" s="302">
        <f t="shared" si="5"/>
        <v>46.220930232558139</v>
      </c>
    </row>
    <row r="34" spans="1:3" x14ac:dyDescent="0.2">
      <c r="A34" s="257" t="s">
        <v>81</v>
      </c>
      <c r="B34" s="257"/>
      <c r="C34" s="257"/>
    </row>
  </sheetData>
  <mergeCells count="80">
    <mergeCell ref="D2:F9"/>
    <mergeCell ref="M10:M15"/>
    <mergeCell ref="N10:N15"/>
    <mergeCell ref="M9:N9"/>
    <mergeCell ref="O9:P9"/>
    <mergeCell ref="L10:L15"/>
    <mergeCell ref="G2:L8"/>
    <mergeCell ref="A20:A21"/>
    <mergeCell ref="B20:B21"/>
    <mergeCell ref="S10:S15"/>
    <mergeCell ref="AE10:AE15"/>
    <mergeCell ref="U10:U15"/>
    <mergeCell ref="V10:V15"/>
    <mergeCell ref="P10:P15"/>
    <mergeCell ref="A2:A15"/>
    <mergeCell ref="D10:D15"/>
    <mergeCell ref="E10:E15"/>
    <mergeCell ref="G10:G15"/>
    <mergeCell ref="H10:H15"/>
    <mergeCell ref="I10:I15"/>
    <mergeCell ref="G9:H9"/>
    <mergeCell ref="O10:O15"/>
    <mergeCell ref="S9:T9"/>
    <mergeCell ref="A16:A17"/>
    <mergeCell ref="B16:B17"/>
    <mergeCell ref="AK10:AK15"/>
    <mergeCell ref="AL10:AL15"/>
    <mergeCell ref="AF10:AF15"/>
    <mergeCell ref="AH10:AH15"/>
    <mergeCell ref="AI10:AI15"/>
    <mergeCell ref="AA10:AA15"/>
    <mergeCell ref="AB10:AB15"/>
    <mergeCell ref="Y10:Y15"/>
    <mergeCell ref="Z10:Z15"/>
    <mergeCell ref="T10:T15"/>
    <mergeCell ref="C2:C15"/>
    <mergeCell ref="J10:J15"/>
    <mergeCell ref="I9:J9"/>
    <mergeCell ref="F10:F15"/>
    <mergeCell ref="A34:C34"/>
    <mergeCell ref="A1:R1"/>
    <mergeCell ref="A30:B31"/>
    <mergeCell ref="B2:B15"/>
    <mergeCell ref="A26:A27"/>
    <mergeCell ref="B26:B27"/>
    <mergeCell ref="A28:A29"/>
    <mergeCell ref="B28:B29"/>
    <mergeCell ref="A22:A23"/>
    <mergeCell ref="B22:B23"/>
    <mergeCell ref="A24:A25"/>
    <mergeCell ref="B24:B25"/>
    <mergeCell ref="A18:A19"/>
    <mergeCell ref="B18:B19"/>
    <mergeCell ref="K9:L9"/>
    <mergeCell ref="K10:K15"/>
    <mergeCell ref="Q9:R9"/>
    <mergeCell ref="Q10:Q15"/>
    <mergeCell ref="R10:R15"/>
    <mergeCell ref="M2:R8"/>
    <mergeCell ref="W10:W15"/>
    <mergeCell ref="X10:X15"/>
    <mergeCell ref="S2:X8"/>
    <mergeCell ref="AC9:AD9"/>
    <mergeCell ref="AC10:AC15"/>
    <mergeCell ref="AD10:AD15"/>
    <mergeCell ref="Y2:AD8"/>
    <mergeCell ref="U9:V9"/>
    <mergeCell ref="Y9:Z9"/>
    <mergeCell ref="AA9:AB9"/>
    <mergeCell ref="W9:X9"/>
    <mergeCell ref="AP10:AP15"/>
    <mergeCell ref="AK2:AM9"/>
    <mergeCell ref="AN2:AP9"/>
    <mergeCell ref="AG10:AG15"/>
    <mergeCell ref="AE2:AG9"/>
    <mergeCell ref="AJ10:AJ15"/>
    <mergeCell ref="AH2:AJ9"/>
    <mergeCell ref="AM10:AM15"/>
    <mergeCell ref="AN10:AN15"/>
    <mergeCell ref="AO10:AO15"/>
  </mergeCells>
  <phoneticPr fontId="1" type="noConversion"/>
  <pageMargins left="0.75" right="0.26" top="1" bottom="0.43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4" workbookViewId="0">
      <selection activeCell="I47" sqref="I47"/>
    </sheetView>
  </sheetViews>
  <sheetFormatPr defaultRowHeight="12.75" x14ac:dyDescent="0.2"/>
  <cols>
    <col min="1" max="1" width="15.140625" customWidth="1"/>
    <col min="2" max="2" width="5.28515625" customWidth="1"/>
    <col min="3" max="3" width="29" style="37" customWidth="1"/>
    <col min="4" max="4" width="23.140625" style="37" customWidth="1"/>
    <col min="5" max="5" width="20.42578125" customWidth="1"/>
    <col min="6" max="6" width="14" customWidth="1"/>
  </cols>
  <sheetData>
    <row r="1" spans="1:9" ht="18.75" x14ac:dyDescent="0.3">
      <c r="A1" s="294" t="s">
        <v>91</v>
      </c>
      <c r="B1" s="294"/>
      <c r="C1" s="294"/>
      <c r="D1" s="294"/>
      <c r="E1" s="294"/>
      <c r="F1" s="294"/>
      <c r="G1" s="294"/>
    </row>
    <row r="3" spans="1:9" ht="27.75" customHeight="1" x14ac:dyDescent="0.25">
      <c r="A3" s="75" t="s">
        <v>10</v>
      </c>
      <c r="B3" s="75" t="s">
        <v>13</v>
      </c>
      <c r="C3" s="76" t="s">
        <v>63</v>
      </c>
      <c r="D3" s="77" t="s">
        <v>0</v>
      </c>
      <c r="E3" s="76" t="s">
        <v>73</v>
      </c>
      <c r="F3" s="76" t="s">
        <v>74</v>
      </c>
    </row>
    <row r="4" spans="1:9" ht="17.25" customHeight="1" x14ac:dyDescent="0.25">
      <c r="A4" s="286" t="s">
        <v>107</v>
      </c>
      <c r="B4" s="144">
        <v>1</v>
      </c>
      <c r="C4" s="184" t="s">
        <v>126</v>
      </c>
      <c r="D4" s="295" t="s">
        <v>39</v>
      </c>
      <c r="E4" s="144">
        <v>37</v>
      </c>
      <c r="F4" s="164">
        <f>E4*100/39</f>
        <v>94.871794871794876</v>
      </c>
    </row>
    <row r="5" spans="1:9" ht="15.75" customHeight="1" x14ac:dyDescent="0.25">
      <c r="A5" s="287"/>
      <c r="B5" s="144">
        <v>2</v>
      </c>
      <c r="C5" s="145" t="s">
        <v>127</v>
      </c>
      <c r="D5" s="295"/>
      <c r="E5" s="144">
        <v>38</v>
      </c>
      <c r="F5" s="164">
        <f t="shared" ref="F5:F42" si="0">E5*100/39</f>
        <v>97.435897435897431</v>
      </c>
    </row>
    <row r="6" spans="1:9" ht="15.75" x14ac:dyDescent="0.25">
      <c r="A6" s="287"/>
      <c r="B6" s="144">
        <v>3</v>
      </c>
      <c r="C6" s="145" t="s">
        <v>128</v>
      </c>
      <c r="D6" s="295"/>
      <c r="E6" s="144">
        <v>36</v>
      </c>
      <c r="F6" s="164">
        <f t="shared" si="0"/>
        <v>92.307692307692307</v>
      </c>
    </row>
    <row r="7" spans="1:9" ht="15.75" customHeight="1" x14ac:dyDescent="0.25">
      <c r="A7" s="287"/>
      <c r="B7" s="144">
        <v>4</v>
      </c>
      <c r="C7" s="146" t="s">
        <v>129</v>
      </c>
      <c r="D7" s="295"/>
      <c r="E7" s="144">
        <v>36</v>
      </c>
      <c r="F7" s="164">
        <f t="shared" si="0"/>
        <v>92.307692307692307</v>
      </c>
    </row>
    <row r="8" spans="1:9" ht="15.75" x14ac:dyDescent="0.25">
      <c r="A8" s="287"/>
      <c r="B8" s="144">
        <v>5</v>
      </c>
      <c r="C8" s="146" t="s">
        <v>130</v>
      </c>
      <c r="D8" s="295"/>
      <c r="E8" s="144">
        <v>37</v>
      </c>
      <c r="F8" s="164">
        <f t="shared" si="0"/>
        <v>94.871794871794876</v>
      </c>
    </row>
    <row r="9" spans="1:9" ht="15.75" customHeight="1" x14ac:dyDescent="0.25">
      <c r="A9" s="287"/>
      <c r="B9" s="144">
        <v>6</v>
      </c>
      <c r="C9" s="145" t="s">
        <v>131</v>
      </c>
      <c r="D9" s="295"/>
      <c r="E9" s="144">
        <v>36</v>
      </c>
      <c r="F9" s="164">
        <f t="shared" si="0"/>
        <v>92.307692307692307</v>
      </c>
    </row>
    <row r="10" spans="1:9" ht="15.75" x14ac:dyDescent="0.25">
      <c r="A10" s="287"/>
      <c r="B10" s="144">
        <v>7</v>
      </c>
      <c r="C10" s="145" t="s">
        <v>132</v>
      </c>
      <c r="D10" s="295"/>
      <c r="E10" s="144">
        <v>36</v>
      </c>
      <c r="F10" s="164">
        <f t="shared" si="0"/>
        <v>92.307692307692307</v>
      </c>
    </row>
    <row r="11" spans="1:9" ht="15.75" customHeight="1" x14ac:dyDescent="0.25">
      <c r="A11" s="287"/>
      <c r="B11" s="144">
        <v>8</v>
      </c>
      <c r="C11" s="145" t="s">
        <v>133</v>
      </c>
      <c r="D11" s="295"/>
      <c r="E11" s="144">
        <v>37</v>
      </c>
      <c r="F11" s="164">
        <f t="shared" si="0"/>
        <v>94.871794871794876</v>
      </c>
    </row>
    <row r="12" spans="1:9" ht="15.75" x14ac:dyDescent="0.25">
      <c r="A12" s="287"/>
      <c r="B12" s="144">
        <v>9</v>
      </c>
      <c r="C12" s="146" t="s">
        <v>134</v>
      </c>
      <c r="D12" s="295"/>
      <c r="E12" s="147">
        <v>36</v>
      </c>
      <c r="F12" s="164">
        <f t="shared" si="0"/>
        <v>92.307692307692307</v>
      </c>
    </row>
    <row r="13" spans="1:9" ht="15.75" customHeight="1" x14ac:dyDescent="0.25">
      <c r="A13" s="287"/>
      <c r="B13" s="144">
        <v>10</v>
      </c>
      <c r="C13" s="146" t="s">
        <v>135</v>
      </c>
      <c r="D13" s="295"/>
      <c r="E13" s="147">
        <v>37</v>
      </c>
      <c r="F13" s="164">
        <f t="shared" si="0"/>
        <v>94.871794871794876</v>
      </c>
    </row>
    <row r="14" spans="1:9" ht="15.75" x14ac:dyDescent="0.25">
      <c r="A14" s="287"/>
      <c r="B14" s="144">
        <v>11</v>
      </c>
      <c r="C14" s="145" t="s">
        <v>137</v>
      </c>
      <c r="D14" s="295"/>
      <c r="E14" s="144">
        <v>37</v>
      </c>
      <c r="F14" s="164">
        <f t="shared" si="0"/>
        <v>94.871794871794876</v>
      </c>
    </row>
    <row r="15" spans="1:9" ht="15.75" customHeight="1" x14ac:dyDescent="0.25">
      <c r="A15" s="287"/>
      <c r="B15" s="144">
        <v>12</v>
      </c>
      <c r="C15" s="145" t="s">
        <v>136</v>
      </c>
      <c r="D15" s="295"/>
      <c r="E15" s="144">
        <v>37</v>
      </c>
      <c r="F15" s="164">
        <f t="shared" si="0"/>
        <v>94.871794871794876</v>
      </c>
    </row>
    <row r="16" spans="1:9" ht="15.75" x14ac:dyDescent="0.25">
      <c r="A16" s="287"/>
      <c r="B16" s="144">
        <v>13</v>
      </c>
      <c r="C16" s="146" t="s">
        <v>138</v>
      </c>
      <c r="D16" s="295"/>
      <c r="E16" s="144">
        <v>37</v>
      </c>
      <c r="F16" s="164">
        <f t="shared" si="0"/>
        <v>94.871794871794876</v>
      </c>
      <c r="H16" s="38"/>
      <c r="I16" s="38"/>
    </row>
    <row r="17" spans="1:9" ht="15.75" customHeight="1" x14ac:dyDescent="0.25">
      <c r="A17" s="287"/>
      <c r="B17" s="144">
        <v>14</v>
      </c>
      <c r="C17" s="146" t="s">
        <v>139</v>
      </c>
      <c r="D17" s="295"/>
      <c r="E17" s="144">
        <v>38</v>
      </c>
      <c r="F17" s="164">
        <f t="shared" si="0"/>
        <v>97.435897435897431</v>
      </c>
      <c r="G17" s="38"/>
      <c r="H17" s="38"/>
      <c r="I17" s="38"/>
    </row>
    <row r="18" spans="1:9" ht="15.75" x14ac:dyDescent="0.25">
      <c r="A18" s="287"/>
      <c r="B18" s="144">
        <v>15</v>
      </c>
      <c r="C18" s="146" t="s">
        <v>140</v>
      </c>
      <c r="D18" s="295"/>
      <c r="E18" s="144">
        <v>36</v>
      </c>
      <c r="F18" s="164">
        <f t="shared" si="0"/>
        <v>92.307692307692307</v>
      </c>
      <c r="H18" s="38"/>
      <c r="I18" s="38"/>
    </row>
    <row r="19" spans="1:9" ht="15.75" customHeight="1" x14ac:dyDescent="0.25">
      <c r="A19" s="287"/>
      <c r="B19" s="144">
        <v>16</v>
      </c>
      <c r="C19" s="146" t="s">
        <v>141</v>
      </c>
      <c r="D19" s="295"/>
      <c r="E19" s="144">
        <v>36</v>
      </c>
      <c r="F19" s="164">
        <f t="shared" si="0"/>
        <v>92.307692307692307</v>
      </c>
      <c r="H19" s="38"/>
      <c r="I19" s="38"/>
    </row>
    <row r="20" spans="1:9" ht="15.75" x14ac:dyDescent="0.25">
      <c r="A20" s="287"/>
      <c r="B20" s="144">
        <v>17</v>
      </c>
      <c r="C20" s="74" t="s">
        <v>142</v>
      </c>
      <c r="D20" s="296" t="s">
        <v>108</v>
      </c>
      <c r="E20" s="73">
        <v>39</v>
      </c>
      <c r="F20" s="165">
        <f t="shared" si="0"/>
        <v>100</v>
      </c>
      <c r="H20" s="38"/>
      <c r="I20" s="38"/>
    </row>
    <row r="21" spans="1:9" ht="15.75" x14ac:dyDescent="0.25">
      <c r="A21" s="287"/>
      <c r="B21" s="144">
        <v>18</v>
      </c>
      <c r="C21" s="74" t="s">
        <v>143</v>
      </c>
      <c r="D21" s="296"/>
      <c r="E21" s="73">
        <v>36</v>
      </c>
      <c r="F21" s="165">
        <f t="shared" si="0"/>
        <v>92.307692307692307</v>
      </c>
      <c r="H21" s="38"/>
      <c r="I21" s="38"/>
    </row>
    <row r="22" spans="1:9" ht="15.75" x14ac:dyDescent="0.25">
      <c r="A22" s="287"/>
      <c r="B22" s="144">
        <v>19</v>
      </c>
      <c r="C22" s="74" t="s">
        <v>144</v>
      </c>
      <c r="D22" s="296"/>
      <c r="E22" s="73">
        <v>36</v>
      </c>
      <c r="F22" s="165">
        <f t="shared" si="0"/>
        <v>92.307692307692307</v>
      </c>
    </row>
    <row r="23" spans="1:9" ht="15.75" x14ac:dyDescent="0.25">
      <c r="A23" s="287"/>
      <c r="B23" s="144">
        <v>20</v>
      </c>
      <c r="C23" s="74" t="s">
        <v>145</v>
      </c>
      <c r="D23" s="296"/>
      <c r="E23" s="73">
        <v>37</v>
      </c>
      <c r="F23" s="165">
        <f t="shared" si="0"/>
        <v>94.871794871794876</v>
      </c>
    </row>
    <row r="24" spans="1:9" ht="15.75" x14ac:dyDescent="0.25">
      <c r="A24" s="287"/>
      <c r="B24" s="144">
        <v>21</v>
      </c>
      <c r="C24" s="74" t="s">
        <v>146</v>
      </c>
      <c r="D24" s="296"/>
      <c r="E24" s="73">
        <v>37</v>
      </c>
      <c r="F24" s="165">
        <f t="shared" si="0"/>
        <v>94.871794871794876</v>
      </c>
    </row>
    <row r="25" spans="1:9" ht="15.75" x14ac:dyDescent="0.25">
      <c r="A25" s="287"/>
      <c r="B25" s="144">
        <v>22</v>
      </c>
      <c r="C25" s="74" t="s">
        <v>147</v>
      </c>
      <c r="D25" s="296"/>
      <c r="E25" s="73">
        <v>36</v>
      </c>
      <c r="F25" s="165">
        <f t="shared" si="0"/>
        <v>92.307692307692307</v>
      </c>
    </row>
    <row r="26" spans="1:9" ht="15.75" x14ac:dyDescent="0.25">
      <c r="A26" s="287"/>
      <c r="B26" s="144">
        <v>23</v>
      </c>
      <c r="C26" s="74" t="s">
        <v>148</v>
      </c>
      <c r="D26" s="296"/>
      <c r="E26" s="73">
        <v>36</v>
      </c>
      <c r="F26" s="165">
        <f t="shared" si="0"/>
        <v>92.307692307692307</v>
      </c>
    </row>
    <row r="27" spans="1:9" ht="15.75" x14ac:dyDescent="0.25">
      <c r="A27" s="287"/>
      <c r="B27" s="144">
        <v>24</v>
      </c>
      <c r="C27" s="74" t="s">
        <v>149</v>
      </c>
      <c r="D27" s="296"/>
      <c r="E27" s="73">
        <v>36</v>
      </c>
      <c r="F27" s="165">
        <f t="shared" si="0"/>
        <v>92.307692307692307</v>
      </c>
    </row>
    <row r="28" spans="1:9" ht="15.75" x14ac:dyDescent="0.25">
      <c r="A28" s="287"/>
      <c r="B28" s="144">
        <v>25</v>
      </c>
      <c r="C28" s="74" t="s">
        <v>150</v>
      </c>
      <c r="D28" s="296"/>
      <c r="E28" s="73">
        <v>36</v>
      </c>
      <c r="F28" s="165">
        <f t="shared" si="0"/>
        <v>92.307692307692307</v>
      </c>
    </row>
    <row r="29" spans="1:9" ht="15.75" x14ac:dyDescent="0.25">
      <c r="A29" s="287"/>
      <c r="B29" s="144">
        <v>26</v>
      </c>
      <c r="C29" s="179" t="s">
        <v>151</v>
      </c>
      <c r="D29" s="142" t="s">
        <v>109</v>
      </c>
      <c r="E29" s="177">
        <v>37</v>
      </c>
      <c r="F29" s="178">
        <f t="shared" si="0"/>
        <v>94.871794871794876</v>
      </c>
    </row>
    <row r="30" spans="1:9" ht="15.75" x14ac:dyDescent="0.25">
      <c r="A30" s="287"/>
      <c r="B30" s="143">
        <v>27</v>
      </c>
      <c r="C30" s="149" t="s">
        <v>152</v>
      </c>
      <c r="D30" s="297" t="s">
        <v>110</v>
      </c>
      <c r="E30" s="136">
        <v>36</v>
      </c>
      <c r="F30" s="150">
        <f t="shared" si="0"/>
        <v>92.307692307692307</v>
      </c>
    </row>
    <row r="31" spans="1:9" ht="15.75" x14ac:dyDescent="0.25">
      <c r="A31" s="287"/>
      <c r="B31" s="144">
        <v>28</v>
      </c>
      <c r="C31" s="151" t="s">
        <v>153</v>
      </c>
      <c r="D31" s="277"/>
      <c r="E31" s="78">
        <v>36</v>
      </c>
      <c r="F31" s="169">
        <f t="shared" si="0"/>
        <v>92.307692307692307</v>
      </c>
    </row>
    <row r="32" spans="1:9" ht="15.75" x14ac:dyDescent="0.25">
      <c r="A32" s="287"/>
      <c r="B32" s="143">
        <v>29</v>
      </c>
      <c r="C32" s="151" t="s">
        <v>154</v>
      </c>
      <c r="D32" s="277"/>
      <c r="E32" s="78">
        <v>37</v>
      </c>
      <c r="F32" s="169">
        <f t="shared" si="0"/>
        <v>94.871794871794876</v>
      </c>
    </row>
    <row r="33" spans="1:6" ht="15.75" x14ac:dyDescent="0.25">
      <c r="A33" s="287"/>
      <c r="B33" s="144">
        <v>30</v>
      </c>
      <c r="C33" s="152" t="s">
        <v>155</v>
      </c>
      <c r="D33" s="298"/>
      <c r="E33" s="139">
        <v>36</v>
      </c>
      <c r="F33" s="169">
        <f t="shared" si="0"/>
        <v>92.307692307692307</v>
      </c>
    </row>
    <row r="34" spans="1:6" ht="15.75" x14ac:dyDescent="0.25">
      <c r="A34" s="287"/>
      <c r="B34" s="143">
        <v>31</v>
      </c>
      <c r="C34" s="152" t="s">
        <v>156</v>
      </c>
      <c r="D34" s="298"/>
      <c r="E34" s="139">
        <v>37</v>
      </c>
      <c r="F34" s="169">
        <f t="shared" si="0"/>
        <v>94.871794871794876</v>
      </c>
    </row>
    <row r="35" spans="1:6" ht="15.75" x14ac:dyDescent="0.25">
      <c r="A35" s="287"/>
      <c r="B35" s="144">
        <v>32</v>
      </c>
      <c r="C35" s="152" t="s">
        <v>157</v>
      </c>
      <c r="D35" s="298"/>
      <c r="E35" s="139">
        <v>36</v>
      </c>
      <c r="F35" s="169">
        <f t="shared" si="0"/>
        <v>92.307692307692307</v>
      </c>
    </row>
    <row r="36" spans="1:6" ht="15.75" x14ac:dyDescent="0.25">
      <c r="A36" s="287"/>
      <c r="B36" s="143">
        <v>33</v>
      </c>
      <c r="C36" s="151" t="s">
        <v>158</v>
      </c>
      <c r="D36" s="277"/>
      <c r="E36" s="78">
        <v>37</v>
      </c>
      <c r="F36" s="169">
        <f t="shared" si="0"/>
        <v>94.871794871794876</v>
      </c>
    </row>
    <row r="37" spans="1:6" ht="15.75" x14ac:dyDescent="0.25">
      <c r="A37" s="287"/>
      <c r="B37" s="144">
        <v>34</v>
      </c>
      <c r="C37" s="153" t="s">
        <v>159</v>
      </c>
      <c r="D37" s="299" t="s">
        <v>111</v>
      </c>
      <c r="E37" s="154">
        <v>37</v>
      </c>
      <c r="F37" s="180">
        <f t="shared" si="0"/>
        <v>94.871794871794876</v>
      </c>
    </row>
    <row r="38" spans="1:6" ht="15.75" x14ac:dyDescent="0.25">
      <c r="A38" s="287"/>
      <c r="B38" s="143">
        <v>35</v>
      </c>
      <c r="C38" s="153" t="s">
        <v>160</v>
      </c>
      <c r="D38" s="299"/>
      <c r="E38" s="154">
        <v>37</v>
      </c>
      <c r="F38" s="180">
        <f t="shared" si="0"/>
        <v>94.871794871794876</v>
      </c>
    </row>
    <row r="39" spans="1:6" ht="15.75" x14ac:dyDescent="0.25">
      <c r="A39" s="287"/>
      <c r="B39" s="144">
        <v>36</v>
      </c>
      <c r="C39" s="153" t="s">
        <v>161</v>
      </c>
      <c r="D39" s="299"/>
      <c r="E39" s="154">
        <v>36</v>
      </c>
      <c r="F39" s="180">
        <f t="shared" si="0"/>
        <v>92.307692307692307</v>
      </c>
    </row>
    <row r="40" spans="1:6" ht="15.75" x14ac:dyDescent="0.25">
      <c r="A40" s="287"/>
      <c r="B40" s="143">
        <v>37</v>
      </c>
      <c r="C40" s="153" t="s">
        <v>162</v>
      </c>
      <c r="D40" s="299"/>
      <c r="E40" s="154">
        <v>36</v>
      </c>
      <c r="F40" s="180">
        <f t="shared" si="0"/>
        <v>92.307692307692307</v>
      </c>
    </row>
    <row r="41" spans="1:6" ht="15.75" x14ac:dyDescent="0.25">
      <c r="A41" s="287"/>
      <c r="B41" s="144">
        <v>38</v>
      </c>
      <c r="C41" s="153" t="s">
        <v>163</v>
      </c>
      <c r="D41" s="299"/>
      <c r="E41" s="154">
        <v>38</v>
      </c>
      <c r="F41" s="180">
        <f t="shared" si="0"/>
        <v>97.435897435897431</v>
      </c>
    </row>
    <row r="42" spans="1:6" ht="15.75" x14ac:dyDescent="0.25">
      <c r="A42" s="288"/>
      <c r="B42" s="144">
        <v>39</v>
      </c>
      <c r="C42" s="156" t="s">
        <v>164</v>
      </c>
      <c r="D42" s="157" t="s">
        <v>112</v>
      </c>
      <c r="E42" s="155">
        <v>39</v>
      </c>
      <c r="F42" s="181">
        <f t="shared" si="0"/>
        <v>100</v>
      </c>
    </row>
    <row r="43" spans="1:6" ht="15.75" x14ac:dyDescent="0.25">
      <c r="A43" s="289" t="s">
        <v>113</v>
      </c>
      <c r="B43" s="163">
        <v>40</v>
      </c>
      <c r="C43" s="159" t="s">
        <v>141</v>
      </c>
      <c r="D43" s="160" t="s">
        <v>39</v>
      </c>
      <c r="E43" s="158">
        <v>29</v>
      </c>
      <c r="F43" s="182">
        <f>E43*100/32</f>
        <v>90.625</v>
      </c>
    </row>
    <row r="44" spans="1:6" ht="15.75" x14ac:dyDescent="0.25">
      <c r="A44" s="290"/>
      <c r="B44" s="144">
        <v>41</v>
      </c>
      <c r="C44" s="174" t="s">
        <v>165</v>
      </c>
      <c r="D44" s="175" t="s">
        <v>110</v>
      </c>
      <c r="E44" s="176">
        <v>30</v>
      </c>
      <c r="F44" s="182">
        <f>E44*100/32</f>
        <v>93.75</v>
      </c>
    </row>
    <row r="45" spans="1:6" ht="15.75" x14ac:dyDescent="0.25">
      <c r="A45" s="279" t="s">
        <v>114</v>
      </c>
      <c r="B45" s="163">
        <v>42</v>
      </c>
      <c r="C45" s="172" t="s">
        <v>130</v>
      </c>
      <c r="D45" s="291" t="s">
        <v>39</v>
      </c>
      <c r="E45" s="173">
        <v>31</v>
      </c>
      <c r="F45" s="183">
        <f>E45*100/34</f>
        <v>91.17647058823529</v>
      </c>
    </row>
    <row r="46" spans="1:6" ht="15.75" x14ac:dyDescent="0.25">
      <c r="A46" s="280"/>
      <c r="B46" s="143">
        <v>43</v>
      </c>
      <c r="C46" s="161" t="s">
        <v>127</v>
      </c>
      <c r="D46" s="292"/>
      <c r="E46" s="162">
        <v>31</v>
      </c>
      <c r="F46" s="183">
        <f t="shared" ref="F46:F47" si="1">E46*100/34</f>
        <v>91.17647058823529</v>
      </c>
    </row>
    <row r="47" spans="1:6" ht="15.75" x14ac:dyDescent="0.25">
      <c r="A47" s="281"/>
      <c r="B47" s="143">
        <v>44</v>
      </c>
      <c r="C47" s="170" t="s">
        <v>166</v>
      </c>
      <c r="D47" s="293"/>
      <c r="E47" s="171">
        <v>31</v>
      </c>
      <c r="F47" s="183">
        <f t="shared" si="1"/>
        <v>91.17647058823529</v>
      </c>
    </row>
    <row r="48" spans="1:6" ht="15.75" x14ac:dyDescent="0.25">
      <c r="A48" s="285" t="s">
        <v>115</v>
      </c>
      <c r="B48" s="143">
        <v>45</v>
      </c>
      <c r="C48" s="167" t="s">
        <v>142</v>
      </c>
      <c r="D48" s="282" t="s">
        <v>108</v>
      </c>
      <c r="E48" s="148">
        <v>31</v>
      </c>
      <c r="F48" s="166">
        <f>E48*100/32</f>
        <v>96.875</v>
      </c>
    </row>
    <row r="49" spans="1:6" ht="15.75" x14ac:dyDescent="0.25">
      <c r="A49" s="285"/>
      <c r="B49" s="144">
        <v>46</v>
      </c>
      <c r="C49" s="167" t="s">
        <v>146</v>
      </c>
      <c r="D49" s="283"/>
      <c r="E49" s="148">
        <v>31</v>
      </c>
      <c r="F49" s="166">
        <f t="shared" ref="F49:F52" si="2">E49*100/32</f>
        <v>96.875</v>
      </c>
    </row>
    <row r="50" spans="1:6" ht="15.75" x14ac:dyDescent="0.25">
      <c r="A50" s="285"/>
      <c r="B50" s="143">
        <v>47</v>
      </c>
      <c r="C50" s="167" t="s">
        <v>167</v>
      </c>
      <c r="D50" s="283"/>
      <c r="E50" s="148">
        <v>29</v>
      </c>
      <c r="F50" s="166">
        <f t="shared" si="2"/>
        <v>90.625</v>
      </c>
    </row>
    <row r="51" spans="1:6" ht="15.75" x14ac:dyDescent="0.25">
      <c r="A51" s="285"/>
      <c r="B51" s="144">
        <v>48</v>
      </c>
      <c r="C51" s="167" t="s">
        <v>168</v>
      </c>
      <c r="D51" s="283"/>
      <c r="E51" s="148">
        <v>31</v>
      </c>
      <c r="F51" s="166">
        <f t="shared" si="2"/>
        <v>96.875</v>
      </c>
    </row>
    <row r="52" spans="1:6" ht="15.75" x14ac:dyDescent="0.25">
      <c r="A52" s="285"/>
      <c r="B52" s="144">
        <v>49</v>
      </c>
      <c r="C52" s="167" t="s">
        <v>149</v>
      </c>
      <c r="D52" s="284"/>
      <c r="E52" s="148">
        <v>29</v>
      </c>
      <c r="F52" s="166">
        <f t="shared" si="2"/>
        <v>90.625</v>
      </c>
    </row>
    <row r="53" spans="1:6" ht="15.75" x14ac:dyDescent="0.25">
      <c r="A53" s="278" t="s">
        <v>116</v>
      </c>
      <c r="B53" s="144">
        <v>50</v>
      </c>
      <c r="C53" s="138" t="s">
        <v>169</v>
      </c>
      <c r="D53" s="141" t="s">
        <v>39</v>
      </c>
      <c r="E53" s="137">
        <v>21</v>
      </c>
      <c r="F53" s="168">
        <f>E53*100/22</f>
        <v>95.454545454545453</v>
      </c>
    </row>
    <row r="54" spans="1:6" ht="15.75" x14ac:dyDescent="0.25">
      <c r="A54" s="278"/>
      <c r="B54" s="144">
        <v>51</v>
      </c>
      <c r="C54" s="138" t="s">
        <v>141</v>
      </c>
      <c r="D54" s="140"/>
      <c r="E54" s="137">
        <v>20</v>
      </c>
      <c r="F54" s="168">
        <f>E54*100/22</f>
        <v>90.909090909090907</v>
      </c>
    </row>
    <row r="55" spans="1:6" ht="15.75" x14ac:dyDescent="0.25">
      <c r="A55" s="278"/>
      <c r="B55" s="144">
        <v>52</v>
      </c>
      <c r="C55" s="138" t="s">
        <v>170</v>
      </c>
      <c r="D55" s="276" t="s">
        <v>108</v>
      </c>
      <c r="E55" s="137">
        <v>22</v>
      </c>
      <c r="F55" s="168">
        <f t="shared" ref="F55:F57" si="3">E55*100/22</f>
        <v>100</v>
      </c>
    </row>
    <row r="56" spans="1:6" ht="15.75" x14ac:dyDescent="0.25">
      <c r="A56" s="278"/>
      <c r="B56" s="144">
        <v>53</v>
      </c>
      <c r="C56" s="138" t="s">
        <v>142</v>
      </c>
      <c r="D56" s="276"/>
      <c r="E56" s="137">
        <v>22</v>
      </c>
      <c r="F56" s="168">
        <f t="shared" si="3"/>
        <v>100</v>
      </c>
    </row>
    <row r="57" spans="1:6" ht="15.75" x14ac:dyDescent="0.25">
      <c r="A57" s="278"/>
      <c r="B57" s="144">
        <v>54</v>
      </c>
      <c r="C57" s="138" t="s">
        <v>171</v>
      </c>
      <c r="D57" s="141"/>
      <c r="E57" s="137">
        <v>20</v>
      </c>
      <c r="F57" s="168">
        <f t="shared" si="3"/>
        <v>90.909090909090907</v>
      </c>
    </row>
    <row r="58" spans="1:6" ht="15.75" x14ac:dyDescent="0.25">
      <c r="A58" s="278"/>
      <c r="B58" s="144">
        <v>55</v>
      </c>
      <c r="C58" s="79" t="s">
        <v>172</v>
      </c>
      <c r="D58" s="277" t="s">
        <v>110</v>
      </c>
      <c r="E58" s="78">
        <v>20</v>
      </c>
      <c r="F58" s="169">
        <f>E58*100/22</f>
        <v>90.909090909090907</v>
      </c>
    </row>
    <row r="59" spans="1:6" ht="15.75" x14ac:dyDescent="0.25">
      <c r="A59" s="278"/>
      <c r="B59" s="144">
        <v>56</v>
      </c>
      <c r="C59" s="79" t="s">
        <v>154</v>
      </c>
      <c r="D59" s="277"/>
      <c r="E59" s="78">
        <v>20</v>
      </c>
      <c r="F59" s="169">
        <f t="shared" ref="F59:F60" si="4">E59*100/22</f>
        <v>90.909090909090907</v>
      </c>
    </row>
    <row r="60" spans="1:6" ht="15.75" x14ac:dyDescent="0.25">
      <c r="A60" s="278"/>
      <c r="B60" s="144">
        <v>57</v>
      </c>
      <c r="C60" s="79" t="s">
        <v>173</v>
      </c>
      <c r="D60" s="277"/>
      <c r="E60" s="78">
        <v>20</v>
      </c>
      <c r="F60" s="169">
        <f t="shared" si="4"/>
        <v>90.909090909090907</v>
      </c>
    </row>
    <row r="61" spans="1:6" ht="15.75" x14ac:dyDescent="0.25">
      <c r="B61" s="81"/>
    </row>
    <row r="62" spans="1:6" ht="15.75" x14ac:dyDescent="0.25">
      <c r="B62" s="81"/>
      <c r="D62" s="80"/>
    </row>
    <row r="63" spans="1:6" ht="15.75" x14ac:dyDescent="0.25">
      <c r="B63" s="81"/>
    </row>
    <row r="64" spans="1:6" ht="15.75" x14ac:dyDescent="0.25">
      <c r="B64" s="81"/>
    </row>
    <row r="65" spans="2:2" ht="15.75" x14ac:dyDescent="0.25">
      <c r="B65" s="81"/>
    </row>
    <row r="66" spans="2:2" ht="15.75" x14ac:dyDescent="0.25">
      <c r="B66" s="81"/>
    </row>
  </sheetData>
  <mergeCells count="14">
    <mergeCell ref="A4:A42"/>
    <mergeCell ref="A43:A44"/>
    <mergeCell ref="D45:D47"/>
    <mergeCell ref="A1:G1"/>
    <mergeCell ref="D4:D19"/>
    <mergeCell ref="D20:D28"/>
    <mergeCell ref="D30:D36"/>
    <mergeCell ref="D37:D41"/>
    <mergeCell ref="D55:D56"/>
    <mergeCell ref="D58:D60"/>
    <mergeCell ref="A53:A60"/>
    <mergeCell ref="A45:A47"/>
    <mergeCell ref="D48:D52"/>
    <mergeCell ref="A48:A5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4" sqref="G14"/>
    </sheetView>
  </sheetViews>
  <sheetFormatPr defaultRowHeight="12.75" x14ac:dyDescent="0.2"/>
  <cols>
    <col min="1" max="1" width="18.7109375" customWidth="1"/>
    <col min="3" max="3" width="10" customWidth="1"/>
    <col min="4" max="4" width="11.42578125" customWidth="1"/>
  </cols>
  <sheetData>
    <row r="1" spans="1:6" ht="12.75" customHeight="1" x14ac:dyDescent="0.2">
      <c r="A1" s="133"/>
      <c r="B1" s="300" t="s">
        <v>123</v>
      </c>
      <c r="C1" s="300"/>
      <c r="D1" s="300"/>
      <c r="E1" s="301"/>
    </row>
    <row r="2" spans="1:6" ht="26.25" customHeight="1" x14ac:dyDescent="0.2">
      <c r="A2" s="132" t="s">
        <v>28</v>
      </c>
      <c r="B2" s="95">
        <v>1</v>
      </c>
      <c r="C2" s="95">
        <v>2</v>
      </c>
      <c r="D2" s="95">
        <v>3</v>
      </c>
      <c r="E2" s="95">
        <v>4</v>
      </c>
    </row>
    <row r="3" spans="1:6" x14ac:dyDescent="0.2">
      <c r="A3" s="13" t="s">
        <v>36</v>
      </c>
      <c r="B3" s="6">
        <v>0</v>
      </c>
      <c r="C3" s="6">
        <v>0</v>
      </c>
      <c r="D3" s="6">
        <v>0</v>
      </c>
      <c r="E3" s="6">
        <v>0</v>
      </c>
      <c r="F3">
        <f>SUM(B3:E3)</f>
        <v>0</v>
      </c>
    </row>
    <row r="4" spans="1:6" x14ac:dyDescent="0.2">
      <c r="A4" s="13" t="s">
        <v>29</v>
      </c>
      <c r="B4" s="6">
        <v>1</v>
      </c>
      <c r="C4" s="6">
        <v>0</v>
      </c>
      <c r="D4" s="6">
        <v>1</v>
      </c>
      <c r="E4" s="6">
        <v>0</v>
      </c>
      <c r="F4">
        <f t="shared" ref="F4:F9" si="0">SUM(B4:E4)</f>
        <v>2</v>
      </c>
    </row>
    <row r="5" spans="1:6" x14ac:dyDescent="0.2">
      <c r="A5" s="13" t="s">
        <v>30</v>
      </c>
      <c r="B5" s="6">
        <v>2</v>
      </c>
      <c r="C5" s="6">
        <v>0</v>
      </c>
      <c r="D5" s="6">
        <v>1</v>
      </c>
      <c r="E5" s="6">
        <v>2</v>
      </c>
      <c r="F5">
        <f t="shared" si="0"/>
        <v>5</v>
      </c>
    </row>
    <row r="6" spans="1:6" x14ac:dyDescent="0.2">
      <c r="A6" s="13" t="s">
        <v>31</v>
      </c>
      <c r="B6" s="6">
        <v>1</v>
      </c>
      <c r="C6" s="6">
        <v>0</v>
      </c>
      <c r="D6" s="6">
        <v>0</v>
      </c>
      <c r="E6" s="6">
        <v>0</v>
      </c>
      <c r="F6">
        <f t="shared" si="0"/>
        <v>1</v>
      </c>
    </row>
    <row r="7" spans="1:6" x14ac:dyDescent="0.2">
      <c r="A7" s="13" t="s">
        <v>32</v>
      </c>
      <c r="B7" s="6">
        <v>2</v>
      </c>
      <c r="C7" s="6">
        <v>0</v>
      </c>
      <c r="D7" s="6">
        <v>3</v>
      </c>
      <c r="E7" s="6">
        <v>1</v>
      </c>
      <c r="F7">
        <f t="shared" si="0"/>
        <v>6</v>
      </c>
    </row>
    <row r="8" spans="1:6" x14ac:dyDescent="0.2">
      <c r="A8" s="13" t="s">
        <v>33</v>
      </c>
      <c r="B8" s="6">
        <v>1</v>
      </c>
      <c r="C8" s="6">
        <v>0</v>
      </c>
      <c r="D8" s="6">
        <v>0</v>
      </c>
      <c r="E8" s="134">
        <v>0</v>
      </c>
      <c r="F8">
        <f t="shared" si="0"/>
        <v>1</v>
      </c>
    </row>
    <row r="9" spans="1:6" x14ac:dyDescent="0.2">
      <c r="A9" s="13" t="s">
        <v>34</v>
      </c>
      <c r="B9" s="6">
        <v>0</v>
      </c>
      <c r="C9" s="6">
        <v>0</v>
      </c>
      <c r="D9" s="6">
        <v>6</v>
      </c>
      <c r="E9" s="6">
        <v>1</v>
      </c>
      <c r="F9">
        <f t="shared" si="0"/>
        <v>7</v>
      </c>
    </row>
    <row r="10" spans="1:6" x14ac:dyDescent="0.2">
      <c r="A10" s="14" t="s">
        <v>83</v>
      </c>
      <c r="B10" s="6">
        <f>SUM(B3:B9)</f>
        <v>7</v>
      </c>
      <c r="C10" s="6">
        <f>SUM(C3:C9)</f>
        <v>0</v>
      </c>
      <c r="D10" s="6">
        <f>SUM(D3:D9)</f>
        <v>11</v>
      </c>
      <c r="E10" s="6">
        <f>SUM(E3:E9)</f>
        <v>4</v>
      </c>
    </row>
    <row r="12" spans="1:6" x14ac:dyDescent="0.2">
      <c r="A12" t="s">
        <v>84</v>
      </c>
      <c r="B12">
        <f>B10+C10+D10+B10+E10</f>
        <v>29</v>
      </c>
      <c r="C12" t="s">
        <v>85</v>
      </c>
    </row>
    <row r="13" spans="1:6" x14ac:dyDescent="0.2">
      <c r="B13">
        <f>B10+D10+E10</f>
        <v>22</v>
      </c>
      <c r="C13" t="s">
        <v>86</v>
      </c>
    </row>
    <row r="18" spans="1:1" x14ac:dyDescent="0.2">
      <c r="A18" t="s">
        <v>124</v>
      </c>
    </row>
    <row r="19" spans="1:1" x14ac:dyDescent="0.2">
      <c r="A19" t="s">
        <v>94</v>
      </c>
    </row>
    <row r="20" spans="1:1" x14ac:dyDescent="0.2">
      <c r="A20" t="s">
        <v>125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РБД</vt:lpstr>
      <vt:lpstr>выбор экзаменов</vt:lpstr>
      <vt:lpstr>Таб№1</vt:lpstr>
      <vt:lpstr>Таб№2</vt:lpstr>
      <vt:lpstr>рейтинг ОУ </vt:lpstr>
      <vt:lpstr>сравнение  за три </vt:lpstr>
      <vt:lpstr>90%</vt:lpstr>
      <vt:lpstr>на осень</vt:lpstr>
    </vt:vector>
  </TitlesOfParts>
  <Company>IMO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EkaterinaT</cp:lastModifiedBy>
  <cp:lastPrinted>2018-06-21T05:11:35Z</cp:lastPrinted>
  <dcterms:created xsi:type="dcterms:W3CDTF">2011-07-08T04:34:44Z</dcterms:created>
  <dcterms:modified xsi:type="dcterms:W3CDTF">2018-07-05T07:51:25Z</dcterms:modified>
</cp:coreProperties>
</file>