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35" windowHeight="80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G134" i="1" l="1"/>
  <c r="G133" i="1"/>
  <c r="G132" i="1"/>
  <c r="G131" i="1"/>
  <c r="G127" i="1"/>
  <c r="G102" i="1"/>
  <c r="G126" i="1"/>
  <c r="G113" i="1"/>
  <c r="G98" i="1"/>
  <c r="G97" i="1"/>
  <c r="G96" i="1"/>
  <c r="G95" i="1"/>
  <c r="G94" i="1"/>
  <c r="G93" i="1"/>
  <c r="G92" i="1"/>
  <c r="G90" i="1"/>
  <c r="G89" i="1"/>
  <c r="G85" i="1"/>
  <c r="G84" i="1"/>
  <c r="G83" i="1"/>
  <c r="G82" i="1"/>
  <c r="G53" i="1"/>
  <c r="G50" i="1"/>
  <c r="G47" i="1"/>
  <c r="G35" i="1"/>
  <c r="G34" i="1"/>
  <c r="G32" i="1"/>
  <c r="G31" i="1"/>
  <c r="G27" i="1"/>
  <c r="G25" i="1"/>
  <c r="G24" i="1"/>
  <c r="G21" i="1"/>
  <c r="G20" i="1"/>
  <c r="G15" i="1"/>
  <c r="G13" i="1"/>
  <c r="G12" i="1"/>
  <c r="G10" i="1"/>
  <c r="G7" i="1"/>
  <c r="G6" i="1"/>
</calcChain>
</file>

<file path=xl/sharedStrings.xml><?xml version="1.0" encoding="utf-8"?>
<sst xmlns="http://schemas.openxmlformats.org/spreadsheetml/2006/main" count="340" uniqueCount="243">
  <si>
    <t>1.</t>
  </si>
  <si>
    <t>Общее образование</t>
  </si>
  <si>
    <t>Сведения о развитии дошкольного образования</t>
  </si>
  <si>
    <t>I.</t>
  </si>
  <si>
    <t>1.1.</t>
  </si>
  <si>
    <t>Уровень доступности дошкольного образования и численность населения, получающего дошкольное образование</t>
  </si>
  <si>
    <t>Раздел/ подраздел/показатель</t>
  </si>
  <si>
    <t>Единица измерения</t>
  </si>
  <si>
    <t>1.1.1.</t>
  </si>
  <si>
    <t xml:space="preserve">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 </t>
  </si>
  <si>
    <t>1.1.2.</t>
  </si>
  <si>
    <t>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</si>
  <si>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</t>
  </si>
  <si>
    <t xml:space="preserve"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</t>
  </si>
  <si>
    <t>1.2.</t>
  </si>
  <si>
    <t>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</si>
  <si>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</t>
  </si>
  <si>
    <t xml:space="preserve">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 </t>
  </si>
  <si>
    <t>1.3.</t>
  </si>
  <si>
    <t>Кадровое обеспечение дошкольных образовательных организаций и оценка уровня заработной платы педагогических работников</t>
  </si>
  <si>
    <t>1.3.1.</t>
  </si>
  <si>
    <t>Численность воспитанников организаций дошкольного образования в расчете на 1 педагогического работника</t>
  </si>
  <si>
    <t>1.3.2.</t>
  </si>
  <si>
    <t xml:space="preserve"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 </t>
  </si>
  <si>
    <t>1.4.</t>
  </si>
  <si>
    <t>Материально-техническое и информационное обеспечение дошкольных образовательных организаций</t>
  </si>
  <si>
    <t>1.4.1.</t>
  </si>
  <si>
    <t xml:space="preserve">Площадь помещений, используемых непосредственно для нужд дошкольных образовательных организаций, в расчете на одного воспитанника </t>
  </si>
  <si>
    <t>1.4.2.</t>
  </si>
  <si>
    <t>водоснабжение</t>
  </si>
  <si>
    <t>центральное отоплени</t>
  </si>
  <si>
    <t>канализацию</t>
  </si>
  <si>
    <t xml:space="preserve">Удельный вес числа организаций, имеющих водоснабжение, центральное отопление, канализацию, в общем числе дошкольных образовательных организаций: </t>
  </si>
  <si>
    <t>1.4.3.</t>
  </si>
  <si>
    <t>Удельный вес числа организаций, имеющих физкультурные залы, в общем числе дошкольных образовательных организаций</t>
  </si>
  <si>
    <t>1.4.4.</t>
  </si>
  <si>
    <t xml:space="preserve">Удельный вес числа организаций, имеющих закрытые плавательные бассейны, в общем числе дошкольных образовательных организаций </t>
  </si>
  <si>
    <t>1.4.5.</t>
  </si>
  <si>
    <t xml:space="preserve">Число персональных компьютеров, доступных для использования детьми, в расчете на 100 воспитанников дошкольных образовательных организаций </t>
  </si>
  <si>
    <t>1.5.</t>
  </si>
  <si>
    <t>Условия получения дошкольного образования лицами с ограниченными возможностями здоровья и инвалидами</t>
  </si>
  <si>
    <t>1.5.1.</t>
  </si>
  <si>
    <t xml:space="preserve">Удельный вес численности детей с ограниченными возможностями здоровья в общей численности воспитанников дошкольных образовательных организаций </t>
  </si>
  <si>
    <t>1.5.2.</t>
  </si>
  <si>
    <t xml:space="preserve">Удельный вес численности детей-инвалидов в общей численности воспитанников дошкольных образовательных организаций </t>
  </si>
  <si>
    <t>1.6.</t>
  </si>
  <si>
    <t>Состояние здоровья лиц, обучающихся по программам дошкольного образования</t>
  </si>
  <si>
    <t>1.6.1.</t>
  </si>
  <si>
    <t xml:space="preserve">Пропущено дней по болезни одним ребенком в дошкольной образовательной организации в год </t>
  </si>
  <si>
    <t>1.7.</t>
  </si>
  <si>
    <t>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</si>
  <si>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</t>
  </si>
  <si>
    <t xml:space="preserve">Темп роста числа дошкольных образовательных организаций </t>
  </si>
  <si>
    <t>1.8.</t>
  </si>
  <si>
    <t>Финансово-экономическая деятельность дошкольных образовательных организаций</t>
  </si>
  <si>
    <t>1.8.1.</t>
  </si>
  <si>
    <t xml:space="preserve">Общий объем финансовых средств, поступивших в дошкольные образовательные организации, в расчете на одного воспитанника </t>
  </si>
  <si>
    <t>1.8.2.</t>
  </si>
  <si>
    <t xml:space="preserve">Удельный вес финансовых средств от приносящей доход деятельности в общем объеме финансовых средств дошкольных образовательных организаций </t>
  </si>
  <si>
    <t>1.9.</t>
  </si>
  <si>
    <t>Создание безопасных условий при организации образовательного процесса в дошкольных образовательных организациях</t>
  </si>
  <si>
    <t>1.9.1.</t>
  </si>
  <si>
    <t>1.9.2.</t>
  </si>
  <si>
    <t xml:space="preserve">Удельный вес числа организаций, здания которых находятся в аварийном состоянии, в общем числе дошкольных образовательных организаций </t>
  </si>
  <si>
    <t xml:space="preserve">Удельный вес числа организаций, здания которых требуют капитального ремонта, в общем числе дошкольных образовательных организаций </t>
  </si>
  <si>
    <t>Сведения о развитии начального общего образования, основного общего образования и среднего общего образования</t>
  </si>
  <si>
    <t>2.1.</t>
  </si>
  <si>
    <t>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</si>
  <si>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</t>
  </si>
  <si>
    <t xml:space="preserve"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7 - 17 лет) </t>
  </si>
  <si>
    <t>2.1.2.</t>
  </si>
  <si>
    <t xml:space="preserve"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 </t>
  </si>
  <si>
    <t>из них обучающихся 1-4 классов</t>
  </si>
  <si>
    <t>из них обучающихся 5-11 классов, обучающихся по ФГОС, в рамках пилотных проектов опережающего внедрения ФГОС</t>
  </si>
  <si>
    <t>2.1.3.</t>
  </si>
  <si>
    <t>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</t>
  </si>
  <si>
    <t>2.2.</t>
  </si>
  <si>
    <t>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</si>
  <si>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2.2.1.</t>
  </si>
  <si>
    <t xml:space="preserve">Удельный вес численности лиц, занимающихся во вторую и третью смены, в общей численности учащихся общеобразовательных организаций </t>
  </si>
  <si>
    <t>2.2.2.</t>
  </si>
  <si>
    <t xml:space="preserve">Удельный вес численности лиц, углубленно изучающих отдельные предметы, в общей численности учащихся общеобразовательных организаций </t>
  </si>
  <si>
    <t>2.3.</t>
  </si>
  <si>
    <t>2.3.1.</t>
  </si>
  <si>
    <t xml:space="preserve">Численность учащихся в общеобразовательных организациях в расчете на 1 педагогического работника </t>
  </si>
  <si>
    <t>2.3.2.</t>
  </si>
  <si>
    <t xml:space="preserve">Удельный вес численности учителей в возрасте до 35 лет в общей численности учителей общеобразовательных организаций 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</si>
  <si>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</si>
  <si>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</t>
  </si>
  <si>
    <t>педагогических работников - всего</t>
  </si>
  <si>
    <t xml:space="preserve">из них учителей </t>
  </si>
  <si>
    <t>2.4.</t>
  </si>
  <si>
    <t>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</si>
  <si>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</t>
  </si>
  <si>
    <t>Общая площадь всех помещений общеобразовательных организаций в расчете на одного учащегося</t>
  </si>
  <si>
    <t>2.4.2.</t>
  </si>
  <si>
    <t xml:space="preserve">Удельный вес числа организаций, имеющих водоснабжение, центральное отопление, канализацию, в общем числе  общеобразовательных организаций: </t>
  </si>
  <si>
    <t>2.4.3.</t>
  </si>
  <si>
    <t>всего</t>
  </si>
  <si>
    <t xml:space="preserve">имеющих доступ к Интернету </t>
  </si>
  <si>
    <t xml:space="preserve">Число персональных компьютеров, используемых в учебных целях, в расчете на 100 учащихся общеобразовательных организаций: </t>
  </si>
  <si>
    <t>2.4.4.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</si>
  <si>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</si>
  <si>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</t>
  </si>
  <si>
    <t>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</si>
  <si>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</si>
  <si>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</si>
  <si>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</t>
  </si>
  <si>
    <t xml:space="preserve"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 </t>
  </si>
  <si>
    <t>2.6.</t>
  </si>
  <si>
    <t>Результаты аттестации лиц, обучающихся по образовательным программам начального общего образования, основного общего образования и среднего общего образования</t>
  </si>
  <si>
    <t>2.6.1.</t>
  </si>
  <si>
    <t xml:space="preserve">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10% общеобразовательных организаций с худшими результатами ЕГЭ </t>
  </si>
  <si>
    <t>русский язык</t>
  </si>
  <si>
    <t>математика</t>
  </si>
  <si>
    <t>2.6.2.</t>
  </si>
  <si>
    <t xml:space="preserve">Среднее значение количества баллов по ЕГЭ, полученных выпускниками, освоившими образовательные программы среднего общего образования: </t>
  </si>
  <si>
    <t>2.6.3.</t>
  </si>
  <si>
    <t xml:space="preserve"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 </t>
  </si>
  <si>
    <t>по русскому языку</t>
  </si>
  <si>
    <t>по математике</t>
  </si>
  <si>
    <t>2.6.4.</t>
  </si>
  <si>
    <t>2.6.5.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</si>
  <si>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</si>
  <si>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 xml:space="preserve">Удельный вес численности выпускников, освоивших образовательные программы среднего общего образования, получивших количество баллов по ЕГЭ ниже минимального, в общей численности выпускников, освоивших образовательные программы среднего общего образования, сдававших ЕГЭ: </t>
  </si>
  <si>
    <t>2.7.</t>
  </si>
  <si>
    <t>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в общеобразовательных организациях, а также в иных организациях, осуществляющих образовательную деятельность в части реализации основных общеобразовательных программ</t>
  </si>
  <si>
    <t>2.7.1.</t>
  </si>
  <si>
    <t xml:space="preserve">Удельный вес лиц, обеспеченных горячим питанием, в общей численности обучающихся общеобразовательных организаций </t>
  </si>
  <si>
    <t>2.7.2.</t>
  </si>
  <si>
    <t xml:space="preserve">Удельный вес числа организаций, имеющих логопедический пункт или логопедический кабинет, в общем числе общеобразовательных организаций </t>
  </si>
  <si>
    <t>2.7.3.</t>
  </si>
  <si>
    <t xml:space="preserve">Удельный вес числа организаций, имеющих физкультурные залы, в общем числе общеобразовательных организаций </t>
  </si>
  <si>
    <t>2.7.4.</t>
  </si>
  <si>
    <t xml:space="preserve">Удельный вес числа организаций, имеющих плавательные бассейны, в общем числе общеобразовательных организаций </t>
  </si>
  <si>
    <t>2.8.</t>
  </si>
  <si>
    <t>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</si>
  <si>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2.8.1.</t>
  </si>
  <si>
    <t xml:space="preserve">Темп роста числа общеобразовательных организаций </t>
  </si>
  <si>
    <t>2.9.</t>
  </si>
  <si>
    <t>Финансово-экономическая деятельность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</si>
  <si>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2.9.1.</t>
  </si>
  <si>
    <t xml:space="preserve">Общий объем финансовых средств, поступивших в общеобразовательные организации, в расчете на одного учащегося </t>
  </si>
  <si>
    <t>2.9.2.</t>
  </si>
  <si>
    <t xml:space="preserve">Удельный вес финансовых средств от приносящей доход деятельности в общем объеме финансовых средств общеобразовательных организаций </t>
  </si>
  <si>
    <t>2.10.</t>
  </si>
  <si>
    <t>Создание безопасных условий при организации образовательного процесса в общеобразовательных организациях</t>
  </si>
  <si>
    <t>2.10.1.</t>
  </si>
  <si>
    <t xml:space="preserve">Удельный вес числа организаций, имеющих пожарные краны и рукава, в общем числе общеобразовательных организаций </t>
  </si>
  <si>
    <t>2.10.2.</t>
  </si>
  <si>
    <t xml:space="preserve">Удельный вес числа организаций, имеющих дымовые извещатели, в общем числе общеобразовательных организаций </t>
  </si>
  <si>
    <t>2.10.3.</t>
  </si>
  <si>
    <t xml:space="preserve">Удельный вес числа организаций, имеющих "тревожную кнопку", в общем числе общеобразовательных организаций </t>
  </si>
  <si>
    <t>2.10.4.</t>
  </si>
  <si>
    <t>Удельный вес числа организаций, имеющих охрану, в общем числе общеобразовательных организаций</t>
  </si>
  <si>
    <t>2.10.5.</t>
  </si>
  <si>
    <t xml:space="preserve">Удельный вес числа организаций, имеющих систему видеонаблюдения, в общем числе общеобразовательных организаций </t>
  </si>
  <si>
    <t>2.10.6.</t>
  </si>
  <si>
    <t xml:space="preserve">Удельный вес числа организаций, здания которых находятся в аварийном состоянии, в общем числе общеобразовательных организаций </t>
  </si>
  <si>
    <t>2.10.7.</t>
  </si>
  <si>
    <t xml:space="preserve">Удельный вес числа организаций, здания которых требуют капитального ремонта, в общем числе общеобразовательных организаций </t>
  </si>
  <si>
    <t>II.</t>
  </si>
  <si>
    <t>III.</t>
  </si>
  <si>
    <t>Дополнительное образование</t>
  </si>
  <si>
    <t>3.</t>
  </si>
  <si>
    <t>Сведения о развитии дополнительного образования детей и взрослых</t>
  </si>
  <si>
    <t>3.1.</t>
  </si>
  <si>
    <t>Численность населения, обучающегося по дополнительным общеобразовательным программам</t>
  </si>
  <si>
    <t>3.1.1.</t>
  </si>
  <si>
    <t xml:space="preserve">Охват детей в возрасте 5 - 18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5 - 18 лет) </t>
  </si>
  <si>
    <t>3.2.</t>
  </si>
  <si>
    <t>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</si>
  <si>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3.2.1.</t>
  </si>
  <si>
    <t xml:space="preserve">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программы). Виды образовательной деятельности: </t>
  </si>
  <si>
    <t xml:space="preserve"> - другие</t>
  </si>
  <si>
    <t xml:space="preserve"> - художественная</t>
  </si>
  <si>
    <t xml:space="preserve"> - эколого-биологическая</t>
  </si>
  <si>
    <t xml:space="preserve"> - туристско-краеведческая</t>
  </si>
  <si>
    <t xml:space="preserve"> - техническая</t>
  </si>
  <si>
    <t xml:space="preserve"> - спортивная</t>
  </si>
  <si>
    <t xml:space="preserve"> - военно-патриотическая и спортивно-техническая</t>
  </si>
  <si>
    <t>3.3.</t>
  </si>
  <si>
    <t>Кадровое обеспечение организаций, осуществляющих образовательную деятельность в части реализации дополнительных общеобразовательных программ</t>
  </si>
  <si>
    <t>3.3.1.</t>
  </si>
  <si>
    <t xml:space="preserve">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</t>
  </si>
  <si>
    <t>3.4.</t>
  </si>
  <si>
    <t>Материально-техническое и информационное обеспечение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</si>
  <si>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3.4.1.</t>
  </si>
  <si>
    <t xml:space="preserve">Общая площадь всех помещений организаций дополнительного образования в расчете на одного обучающегося </t>
  </si>
  <si>
    <t>3.4.2.</t>
  </si>
  <si>
    <t xml:space="preserve">Удельный вес числа организаций, имеющих водоснабжение, центральное отопление, канализацию, в общем числе  образовательных организаций дополнительного образования: </t>
  </si>
  <si>
    <t>3.4.3.</t>
  </si>
  <si>
    <t xml:space="preserve">Число персональных компьютеров, используемых в учебных целях, в расчете на 100 обучающихся организаций дополнительного образования: </t>
  </si>
  <si>
    <t>3.5.</t>
  </si>
  <si>
    <t>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</si>
  <si>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3.5.1.</t>
  </si>
  <si>
    <t xml:space="preserve">Темп роста числа образовательных организаций дополнительного образования </t>
  </si>
  <si>
    <t>3.6.</t>
  </si>
  <si>
    <t>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</si>
  <si>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3.6.1.</t>
  </si>
  <si>
    <t xml:space="preserve">Общий объем финансовых средств, поступивших в образовательные организации дополнительного образования, в расчете на одного обучающегося </t>
  </si>
  <si>
    <t>3.6.2.</t>
  </si>
  <si>
    <t xml:space="preserve">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</t>
  </si>
  <si>
    <t>3.7.</t>
  </si>
  <si>
    <t>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</si>
  <si>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3.7.1.</t>
  </si>
  <si>
    <t xml:space="preserve">Удельный вес числа организаций, имеющих филиалы, в общем числе образовательных организаций дополнительного образования </t>
  </si>
  <si>
    <t>3.8.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</si>
  <si>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</si>
  <si>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3.8.1.</t>
  </si>
  <si>
    <t xml:space="preserve">Удельный вес числа организаций, имеющих пожарные краны и рукава, в общем числе образовательных организаций дополнительного образования </t>
  </si>
  <si>
    <t>3.8.2.</t>
  </si>
  <si>
    <t xml:space="preserve">Удельный вес числа организаций, имеющих дымовые извещатели, в общем числе образовательных организаций дополнительного образования </t>
  </si>
  <si>
    <t>3.8.3.</t>
  </si>
  <si>
    <t xml:space="preserve">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 </t>
  </si>
  <si>
    <t>3.8.4.</t>
  </si>
  <si>
    <t xml:space="preserve">Удельный вес числа организаций, здания которых требуют капитального ремонта, в общем числе образовательных организаций дополнительного образования </t>
  </si>
  <si>
    <t>IY.</t>
  </si>
  <si>
    <t>Дополнительная информация о системе образования</t>
  </si>
  <si>
    <t>4.1.</t>
  </si>
  <si>
    <t xml:space="preserve">Удельный вес числа общеобразовательных организаций, в которых созданы коллегиальные органы управления, в общем числе общеобразовательных организаций </t>
  </si>
  <si>
    <t>Развитие механизмов государственно-частного управления в системе образования</t>
  </si>
  <si>
    <t>4.1.1.</t>
  </si>
  <si>
    <t>№ п/п</t>
  </si>
  <si>
    <t>процент</t>
  </si>
  <si>
    <t>кв. м.</t>
  </si>
  <si>
    <t xml:space="preserve">единица </t>
  </si>
  <si>
    <t>день</t>
  </si>
  <si>
    <t>тысяч рублей</t>
  </si>
  <si>
    <t>Кадровое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</si>
  <si>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человек</t>
  </si>
  <si>
    <t>единица</t>
  </si>
  <si>
    <t>раз</t>
  </si>
  <si>
    <t>балл</t>
  </si>
  <si>
    <t>тысяча рублей</t>
  </si>
  <si>
    <t>Значение областных показателей</t>
  </si>
  <si>
    <t>Значение показателей города Саянска</t>
  </si>
  <si>
    <t>2014  год</t>
  </si>
  <si>
    <t>2013 год</t>
  </si>
  <si>
    <t>2015 год</t>
  </si>
  <si>
    <t>Показатели мониторинга системы образования муниципального образования "город Саянск"                                             за 2013-2015 годы (приложение к отчету)</t>
  </si>
  <si>
    <t>1,7 (проф)</t>
  </si>
  <si>
    <t>34,2 (профиль)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</si>
</sst>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abSelected="1" workbookViewId="0">
      <selection activeCell="J89" sqref="J89"/>
    </sheetView>
  </sheetViews>
  <sheetFormatPr defaultRowHeight="15" x14ac:dyDescent="0.25"/>
  <cols>
    <col min="1" max="1" width="5.7109375" customWidth="1"/>
    <col min="2" max="2" width="51.28515625" customWidth="1"/>
    <col min="3" max="3" width="11.5703125" customWidth="1"/>
    <col min="4" max="4" width="12.85546875" customWidth="1"/>
    <col min="5" max="5" width="13.140625" customWidth="1"/>
    <col min="6" max="6" width="12.85546875" customWidth="1"/>
    <col min="7" max="7" width="13.140625" customWidth="1"/>
    <col min="8" max="8" width="12.85546875" customWidth="1"/>
    <col min="9" max="9" width="13.140625" customWidth="1"/>
  </cols>
  <sheetData>
    <row r="1" spans="1:11" ht="44.25" customHeight="1" x14ac:dyDescent="0.25">
      <c r="A1" s="26" t="s">
        <v>240</v>
      </c>
      <c r="B1" s="27"/>
      <c r="C1" s="2"/>
      <c r="D1" s="26" t="s">
        <v>238</v>
      </c>
      <c r="E1" s="27"/>
      <c r="F1" s="26" t="s">
        <v>237</v>
      </c>
      <c r="G1" s="27"/>
      <c r="H1" s="26" t="s">
        <v>239</v>
      </c>
      <c r="I1" s="27"/>
    </row>
    <row r="2" spans="1:11" ht="60" x14ac:dyDescent="0.25">
      <c r="A2" s="9" t="s">
        <v>223</v>
      </c>
      <c r="B2" s="9" t="s">
        <v>6</v>
      </c>
      <c r="C2" s="10" t="s">
        <v>7</v>
      </c>
      <c r="D2" s="10" t="s">
        <v>235</v>
      </c>
      <c r="E2" s="10" t="s">
        <v>236</v>
      </c>
      <c r="F2" s="10" t="s">
        <v>235</v>
      </c>
      <c r="G2" s="10" t="s">
        <v>236</v>
      </c>
      <c r="H2" s="10" t="s">
        <v>235</v>
      </c>
      <c r="I2" s="10" t="s">
        <v>236</v>
      </c>
    </row>
    <row r="3" spans="1:11" x14ac:dyDescent="0.25">
      <c r="A3" s="7" t="s">
        <v>3</v>
      </c>
      <c r="B3" s="7" t="s">
        <v>1</v>
      </c>
      <c r="C3" s="7"/>
      <c r="D3" s="7"/>
      <c r="E3" s="7"/>
      <c r="F3" s="7"/>
      <c r="G3" s="7"/>
      <c r="H3" s="7"/>
      <c r="I3" s="7"/>
    </row>
    <row r="4" spans="1:11" s="20" customFormat="1" x14ac:dyDescent="0.25">
      <c r="A4" s="18" t="s">
        <v>0</v>
      </c>
      <c r="B4" s="28" t="s">
        <v>2</v>
      </c>
      <c r="C4" s="28"/>
      <c r="D4" s="28"/>
      <c r="E4" s="28"/>
      <c r="F4" s="28"/>
      <c r="G4" s="28"/>
      <c r="H4" s="21"/>
      <c r="I4" s="21"/>
    </row>
    <row r="5" spans="1:11" ht="47.25" customHeight="1" x14ac:dyDescent="0.25">
      <c r="A5" s="2" t="s">
        <v>4</v>
      </c>
      <c r="B5" s="24" t="s">
        <v>5</v>
      </c>
      <c r="C5" s="2"/>
      <c r="D5" s="9"/>
      <c r="E5" s="9"/>
      <c r="F5" s="9"/>
      <c r="G5" s="9"/>
      <c r="H5" s="9"/>
      <c r="I5" s="9"/>
    </row>
    <row r="6" spans="1:11" ht="120" x14ac:dyDescent="0.25">
      <c r="A6" s="2" t="s">
        <v>8</v>
      </c>
      <c r="B6" s="3" t="s">
        <v>9</v>
      </c>
      <c r="C6" s="2" t="s">
        <v>224</v>
      </c>
      <c r="D6" s="9">
        <v>91.33</v>
      </c>
      <c r="E6" s="9">
        <v>99.95</v>
      </c>
      <c r="F6" s="9">
        <v>94</v>
      </c>
      <c r="G6" s="9">
        <f>2058/2058*100</f>
        <v>100</v>
      </c>
      <c r="H6" s="9"/>
      <c r="I6" s="9">
        <v>100</v>
      </c>
    </row>
    <row r="7" spans="1:11" ht="120" x14ac:dyDescent="0.25">
      <c r="A7" s="2" t="s">
        <v>10</v>
      </c>
      <c r="B7" s="3" t="s">
        <v>11</v>
      </c>
      <c r="C7" s="2" t="s">
        <v>224</v>
      </c>
      <c r="D7" s="9">
        <v>418.11</v>
      </c>
      <c r="E7" s="9">
        <v>524.57000000000005</v>
      </c>
      <c r="F7" s="9">
        <v>69</v>
      </c>
      <c r="G7" s="9">
        <f>2514/(4250-500)*100</f>
        <v>67.040000000000006</v>
      </c>
      <c r="H7" s="9"/>
      <c r="I7" s="9">
        <v>67.7</v>
      </c>
    </row>
    <row r="8" spans="1:11" ht="60" x14ac:dyDescent="0.25">
      <c r="A8" s="2" t="s">
        <v>12</v>
      </c>
      <c r="B8" s="3" t="s">
        <v>13</v>
      </c>
      <c r="C8" s="2" t="s">
        <v>224</v>
      </c>
      <c r="D8" s="9"/>
      <c r="E8" s="9">
        <v>0</v>
      </c>
      <c r="F8" s="9">
        <v>1.1000000000000001</v>
      </c>
      <c r="G8" s="9">
        <v>0</v>
      </c>
      <c r="H8" s="9"/>
      <c r="I8" s="9">
        <v>0</v>
      </c>
    </row>
    <row r="9" spans="1:11" ht="51" x14ac:dyDescent="0.25">
      <c r="A9" s="2" t="s">
        <v>14</v>
      </c>
      <c r="B9" s="23" t="s">
        <v>15</v>
      </c>
      <c r="C9" s="2"/>
      <c r="D9" s="9"/>
      <c r="E9" s="9"/>
      <c r="F9" s="9"/>
      <c r="G9" s="9"/>
      <c r="H9" s="9"/>
      <c r="I9" s="9"/>
    </row>
    <row r="10" spans="1:11" ht="60" x14ac:dyDescent="0.25">
      <c r="A10" s="2" t="s">
        <v>16</v>
      </c>
      <c r="B10" s="3" t="s">
        <v>17</v>
      </c>
      <c r="C10" s="2" t="s">
        <v>224</v>
      </c>
      <c r="D10" s="9">
        <v>0.95</v>
      </c>
      <c r="E10" s="9">
        <v>0.2</v>
      </c>
      <c r="F10" s="9">
        <v>1</v>
      </c>
      <c r="G10" s="9">
        <f>0/2514*100</f>
        <v>0</v>
      </c>
      <c r="H10" s="9"/>
      <c r="I10" s="9">
        <v>0</v>
      </c>
      <c r="K10" s="1"/>
    </row>
    <row r="11" spans="1:11" ht="38.25" x14ac:dyDescent="0.25">
      <c r="A11" s="2" t="s">
        <v>18</v>
      </c>
      <c r="B11" s="23" t="s">
        <v>19</v>
      </c>
      <c r="C11" s="2"/>
      <c r="D11" s="9"/>
      <c r="E11" s="9"/>
      <c r="F11" s="9"/>
      <c r="G11" s="9"/>
      <c r="H11" s="9"/>
      <c r="I11" s="9"/>
      <c r="K11" s="1"/>
    </row>
    <row r="12" spans="1:11" ht="45" x14ac:dyDescent="0.25">
      <c r="A12" s="2" t="s">
        <v>20</v>
      </c>
      <c r="B12" s="3" t="s">
        <v>21</v>
      </c>
      <c r="C12" s="2" t="s">
        <v>224</v>
      </c>
      <c r="D12" s="9">
        <v>10.49</v>
      </c>
      <c r="E12" s="11">
        <v>8.81</v>
      </c>
      <c r="F12" s="9">
        <v>11.4</v>
      </c>
      <c r="G12" s="11">
        <f>2514/295</f>
        <v>8.5220338983050841</v>
      </c>
      <c r="H12" s="9"/>
      <c r="I12" s="11">
        <v>9.09</v>
      </c>
    </row>
    <row r="13" spans="1:11" ht="105" x14ac:dyDescent="0.25">
      <c r="A13" s="2" t="s">
        <v>22</v>
      </c>
      <c r="B13" s="3" t="s">
        <v>23</v>
      </c>
      <c r="C13" s="2" t="s">
        <v>224</v>
      </c>
      <c r="D13" s="9"/>
      <c r="E13" s="12">
        <v>79.73</v>
      </c>
      <c r="F13" s="9">
        <v>95.7</v>
      </c>
      <c r="G13" s="12">
        <f>24511.5/25639.1*100</f>
        <v>95.602029712431417</v>
      </c>
      <c r="H13" s="9"/>
      <c r="I13" s="12"/>
    </row>
    <row r="14" spans="1:11" ht="38.25" x14ac:dyDescent="0.25">
      <c r="A14" s="2" t="s">
        <v>24</v>
      </c>
      <c r="B14" s="23" t="s">
        <v>25</v>
      </c>
      <c r="C14" s="2"/>
      <c r="D14" s="9"/>
      <c r="E14" s="9"/>
      <c r="F14" s="9"/>
      <c r="G14" s="9"/>
      <c r="H14" s="9"/>
      <c r="I14" s="9"/>
    </row>
    <row r="15" spans="1:11" ht="60" x14ac:dyDescent="0.25">
      <c r="A15" s="2" t="s">
        <v>26</v>
      </c>
      <c r="B15" s="3" t="s">
        <v>27</v>
      </c>
      <c r="C15" s="2" t="s">
        <v>225</v>
      </c>
      <c r="D15" s="9">
        <v>10.220000000000001</v>
      </c>
      <c r="E15" s="11">
        <v>14.05</v>
      </c>
      <c r="F15" s="9">
        <v>7.95</v>
      </c>
      <c r="G15" s="11">
        <f>28971/2514</f>
        <v>11.523866348448687</v>
      </c>
      <c r="H15" s="9"/>
      <c r="I15" s="11">
        <v>11.38</v>
      </c>
    </row>
    <row r="16" spans="1:11" ht="60" x14ac:dyDescent="0.25">
      <c r="A16" s="2" t="s">
        <v>28</v>
      </c>
      <c r="B16" s="3" t="s">
        <v>32</v>
      </c>
      <c r="C16" s="2"/>
      <c r="D16" s="9"/>
      <c r="E16" s="9"/>
      <c r="F16" s="9"/>
      <c r="G16" s="9"/>
      <c r="H16" s="9"/>
      <c r="I16" s="9"/>
    </row>
    <row r="17" spans="1:9" x14ac:dyDescent="0.25">
      <c r="A17" s="2"/>
      <c r="B17" s="2" t="s">
        <v>29</v>
      </c>
      <c r="C17" s="2" t="s">
        <v>224</v>
      </c>
      <c r="D17" s="9">
        <v>73</v>
      </c>
      <c r="E17" s="9">
        <v>100</v>
      </c>
      <c r="F17" s="9">
        <v>72</v>
      </c>
      <c r="G17" s="9">
        <v>100</v>
      </c>
      <c r="H17" s="9"/>
      <c r="I17" s="9">
        <v>100</v>
      </c>
    </row>
    <row r="18" spans="1:9" x14ac:dyDescent="0.25">
      <c r="A18" s="2"/>
      <c r="B18" s="2" t="s">
        <v>30</v>
      </c>
      <c r="C18" s="2" t="s">
        <v>224</v>
      </c>
      <c r="D18" s="9">
        <v>82</v>
      </c>
      <c r="E18" s="9">
        <v>100</v>
      </c>
      <c r="F18" s="9">
        <v>74</v>
      </c>
      <c r="G18" s="9">
        <v>100</v>
      </c>
      <c r="H18" s="9"/>
      <c r="I18" s="9">
        <v>100</v>
      </c>
    </row>
    <row r="19" spans="1:9" x14ac:dyDescent="0.25">
      <c r="A19" s="2"/>
      <c r="B19" s="2" t="s">
        <v>31</v>
      </c>
      <c r="C19" s="2" t="s">
        <v>224</v>
      </c>
      <c r="D19" s="9">
        <v>73</v>
      </c>
      <c r="E19" s="9">
        <v>100</v>
      </c>
      <c r="F19" s="9">
        <v>73</v>
      </c>
      <c r="G19" s="9">
        <v>100</v>
      </c>
      <c r="H19" s="9"/>
      <c r="I19" s="9">
        <v>100</v>
      </c>
    </row>
    <row r="20" spans="1:9" ht="45" x14ac:dyDescent="0.25">
      <c r="A20" s="2" t="s">
        <v>33</v>
      </c>
      <c r="B20" s="3" t="s">
        <v>34</v>
      </c>
      <c r="C20" s="2" t="s">
        <v>224</v>
      </c>
      <c r="D20" s="9">
        <v>36.94</v>
      </c>
      <c r="E20" s="9">
        <v>100</v>
      </c>
      <c r="F20" s="9">
        <v>41</v>
      </c>
      <c r="G20" s="9">
        <f>10/10*100</f>
        <v>100</v>
      </c>
      <c r="H20" s="9"/>
      <c r="I20" s="9">
        <v>100</v>
      </c>
    </row>
    <row r="21" spans="1:9" ht="45" x14ac:dyDescent="0.25">
      <c r="A21" s="2" t="s">
        <v>35</v>
      </c>
      <c r="B21" s="3" t="s">
        <v>36</v>
      </c>
      <c r="C21" s="2" t="s">
        <v>224</v>
      </c>
      <c r="D21" s="9">
        <v>7.3</v>
      </c>
      <c r="E21" s="9">
        <v>90</v>
      </c>
      <c r="F21" s="9">
        <v>10</v>
      </c>
      <c r="G21" s="9">
        <f>9/10*100</f>
        <v>90</v>
      </c>
      <c r="H21" s="9"/>
      <c r="I21" s="9">
        <v>90</v>
      </c>
    </row>
    <row r="22" spans="1:9" ht="60" x14ac:dyDescent="0.25">
      <c r="A22" s="2" t="s">
        <v>37</v>
      </c>
      <c r="B22" s="3" t="s">
        <v>38</v>
      </c>
      <c r="C22" s="2" t="s">
        <v>226</v>
      </c>
      <c r="D22" s="9">
        <v>0.38</v>
      </c>
      <c r="E22" s="11">
        <v>0.53</v>
      </c>
      <c r="F22" s="9">
        <v>0.6</v>
      </c>
      <c r="G22" s="11">
        <f>70/100</f>
        <v>0.7</v>
      </c>
      <c r="H22" s="9"/>
      <c r="I22" s="11">
        <v>0.71</v>
      </c>
    </row>
    <row r="23" spans="1:9" ht="25.5" x14ac:dyDescent="0.25">
      <c r="A23" s="2" t="s">
        <v>39</v>
      </c>
      <c r="B23" s="23" t="s">
        <v>40</v>
      </c>
      <c r="C23" s="2"/>
      <c r="D23" s="9"/>
      <c r="E23" s="9"/>
      <c r="F23" s="9"/>
      <c r="G23" s="9"/>
      <c r="H23" s="9"/>
      <c r="I23" s="9"/>
    </row>
    <row r="24" spans="1:9" ht="60" x14ac:dyDescent="0.25">
      <c r="A24" s="2" t="s">
        <v>41</v>
      </c>
      <c r="B24" s="3" t="s">
        <v>42</v>
      </c>
      <c r="C24" s="2" t="s">
        <v>224</v>
      </c>
      <c r="D24" s="9">
        <v>5.35</v>
      </c>
      <c r="E24" s="11">
        <v>16.54</v>
      </c>
      <c r="F24" s="9">
        <v>6</v>
      </c>
      <c r="G24" s="11">
        <f>440/2514*100</f>
        <v>17.501988862370723</v>
      </c>
      <c r="H24" s="9"/>
      <c r="I24" s="11">
        <v>15.8</v>
      </c>
    </row>
    <row r="25" spans="1:9" ht="45" x14ac:dyDescent="0.25">
      <c r="A25" s="2" t="s">
        <v>43</v>
      </c>
      <c r="B25" s="3" t="s">
        <v>44</v>
      </c>
      <c r="C25" s="2" t="s">
        <v>224</v>
      </c>
      <c r="D25" s="9">
        <v>0.72</v>
      </c>
      <c r="E25" s="11">
        <v>1.1000000000000001</v>
      </c>
      <c r="F25" s="9">
        <v>0.8</v>
      </c>
      <c r="G25" s="11">
        <f>27/2514*100</f>
        <v>1.0739856801909307</v>
      </c>
      <c r="H25" s="9"/>
      <c r="I25" s="11">
        <v>1.02</v>
      </c>
    </row>
    <row r="26" spans="1:9" ht="30" x14ac:dyDescent="0.25">
      <c r="A26" s="2" t="s">
        <v>45</v>
      </c>
      <c r="B26" s="3" t="s">
        <v>46</v>
      </c>
      <c r="C26" s="2"/>
      <c r="D26" s="9"/>
      <c r="E26" s="9"/>
      <c r="F26" s="9"/>
      <c r="G26" s="9"/>
      <c r="H26" s="9"/>
      <c r="I26" s="9"/>
    </row>
    <row r="27" spans="1:9" ht="30" x14ac:dyDescent="0.25">
      <c r="A27" s="2" t="s">
        <v>47</v>
      </c>
      <c r="B27" s="3" t="s">
        <v>48</v>
      </c>
      <c r="C27" s="2" t="s">
        <v>227</v>
      </c>
      <c r="D27" s="9">
        <v>138.86000000000001</v>
      </c>
      <c r="E27" s="11">
        <v>121.03</v>
      </c>
      <c r="F27" s="9">
        <v>17.3</v>
      </c>
      <c r="G27" s="11">
        <f>26648/2514</f>
        <v>10.599840891010341</v>
      </c>
      <c r="H27" s="9"/>
      <c r="I27" s="11">
        <v>103.7</v>
      </c>
    </row>
    <row r="28" spans="1:9" ht="60" x14ac:dyDescent="0.25">
      <c r="A28" s="2" t="s">
        <v>49</v>
      </c>
      <c r="B28" s="3" t="s">
        <v>50</v>
      </c>
      <c r="C28" s="2"/>
      <c r="D28" s="9"/>
      <c r="E28" s="9"/>
      <c r="F28" s="9"/>
      <c r="G28" s="9"/>
      <c r="H28" s="9"/>
      <c r="I28" s="9"/>
    </row>
    <row r="29" spans="1:9" ht="30" x14ac:dyDescent="0.25">
      <c r="A29" s="2" t="s">
        <v>51</v>
      </c>
      <c r="B29" s="3" t="s">
        <v>52</v>
      </c>
      <c r="C29" s="2" t="s">
        <v>224</v>
      </c>
      <c r="D29" s="9"/>
      <c r="E29" s="16"/>
      <c r="F29" s="9">
        <v>100.94</v>
      </c>
      <c r="G29" s="16">
        <v>0</v>
      </c>
      <c r="H29" s="9"/>
      <c r="I29" s="16">
        <v>0</v>
      </c>
    </row>
    <row r="30" spans="1:9" ht="30" x14ac:dyDescent="0.25">
      <c r="A30" s="2" t="s">
        <v>53</v>
      </c>
      <c r="B30" s="3" t="s">
        <v>54</v>
      </c>
      <c r="C30" s="2"/>
      <c r="D30" s="9"/>
      <c r="E30" s="9"/>
      <c r="F30" s="9"/>
      <c r="G30" s="9"/>
      <c r="H30" s="9"/>
      <c r="I30" s="9"/>
    </row>
    <row r="31" spans="1:9" ht="45" x14ac:dyDescent="0.25">
      <c r="A31" s="2" t="s">
        <v>55</v>
      </c>
      <c r="B31" s="3" t="s">
        <v>56</v>
      </c>
      <c r="C31" s="3" t="s">
        <v>228</v>
      </c>
      <c r="D31" s="10">
        <v>324.11</v>
      </c>
      <c r="E31" s="13">
        <v>85.9</v>
      </c>
      <c r="F31" s="10">
        <v>117.23</v>
      </c>
      <c r="G31" s="13">
        <f>223276.6/2514</f>
        <v>88.813285600636434</v>
      </c>
      <c r="H31" s="10"/>
      <c r="I31" s="13">
        <v>101.64</v>
      </c>
    </row>
    <row r="32" spans="1:9" ht="45" x14ac:dyDescent="0.25">
      <c r="A32" s="2" t="s">
        <v>57</v>
      </c>
      <c r="B32" s="3" t="s">
        <v>58</v>
      </c>
      <c r="C32" s="9" t="s">
        <v>224</v>
      </c>
      <c r="D32" s="9">
        <v>8.8000000000000007</v>
      </c>
      <c r="E32" s="11">
        <v>14.6</v>
      </c>
      <c r="F32" s="9">
        <v>10</v>
      </c>
      <c r="G32" s="11">
        <f>27535/223276.6*100</f>
        <v>12.332237233995858</v>
      </c>
      <c r="H32" s="9"/>
      <c r="I32" s="11">
        <v>13.47</v>
      </c>
    </row>
    <row r="33" spans="1:9" ht="38.25" x14ac:dyDescent="0.25">
      <c r="A33" s="2" t="s">
        <v>59</v>
      </c>
      <c r="B33" s="25" t="s">
        <v>60</v>
      </c>
      <c r="C33" s="2"/>
      <c r="D33" s="9"/>
      <c r="E33" s="9"/>
      <c r="F33" s="9"/>
      <c r="G33" s="9"/>
      <c r="H33" s="9"/>
      <c r="I33" s="9"/>
    </row>
    <row r="34" spans="1:9" ht="45" x14ac:dyDescent="0.25">
      <c r="A34" s="2" t="s">
        <v>61</v>
      </c>
      <c r="B34" s="3" t="s">
        <v>63</v>
      </c>
      <c r="C34" s="9" t="s">
        <v>224</v>
      </c>
      <c r="D34" s="9"/>
      <c r="E34" s="9"/>
      <c r="F34" s="9">
        <v>0.87</v>
      </c>
      <c r="G34" s="9">
        <f>0/10*100</f>
        <v>0</v>
      </c>
      <c r="H34" s="9"/>
      <c r="I34" s="9"/>
    </row>
    <row r="35" spans="1:9" ht="45" x14ac:dyDescent="0.25">
      <c r="A35" s="2" t="s">
        <v>62</v>
      </c>
      <c r="B35" s="3" t="s">
        <v>64</v>
      </c>
      <c r="C35" s="9" t="s">
        <v>224</v>
      </c>
      <c r="D35" s="9">
        <v>20.47</v>
      </c>
      <c r="E35" s="9">
        <v>10</v>
      </c>
      <c r="F35" s="9">
        <v>17</v>
      </c>
      <c r="G35" s="9">
        <f>1/10*100</f>
        <v>10</v>
      </c>
      <c r="H35" s="9"/>
      <c r="I35" s="9">
        <v>10</v>
      </c>
    </row>
    <row r="36" spans="1:9" s="20" customFormat="1" ht="27" customHeight="1" x14ac:dyDescent="0.25">
      <c r="A36" s="18" t="s">
        <v>161</v>
      </c>
      <c r="B36" s="29" t="s">
        <v>65</v>
      </c>
      <c r="C36" s="29"/>
      <c r="D36" s="29"/>
      <c r="E36" s="29"/>
      <c r="F36" s="29"/>
      <c r="G36" s="29"/>
      <c r="H36" s="22"/>
      <c r="I36" s="22"/>
    </row>
    <row r="37" spans="1:9" ht="63.75" x14ac:dyDescent="0.25">
      <c r="A37" s="2" t="s">
        <v>66</v>
      </c>
      <c r="B37" s="23" t="s">
        <v>67</v>
      </c>
      <c r="C37" s="2"/>
      <c r="D37" s="2"/>
      <c r="E37" s="2"/>
      <c r="F37" s="2"/>
      <c r="G37" s="2"/>
      <c r="H37" s="2"/>
      <c r="I37" s="2"/>
    </row>
    <row r="38" spans="1:9" ht="91.5" customHeight="1" x14ac:dyDescent="0.25">
      <c r="A38" s="2" t="s">
        <v>68</v>
      </c>
      <c r="B38" s="3" t="s">
        <v>69</v>
      </c>
      <c r="C38" s="9" t="s">
        <v>224</v>
      </c>
      <c r="D38" s="9">
        <v>99.54</v>
      </c>
      <c r="E38" s="11">
        <v>98.8</v>
      </c>
      <c r="F38" s="9">
        <v>95</v>
      </c>
      <c r="G38" s="11">
        <v>98.84</v>
      </c>
      <c r="H38" s="9"/>
      <c r="I38" s="11">
        <v>98.8</v>
      </c>
    </row>
    <row r="39" spans="1:9" ht="58.5" customHeight="1" x14ac:dyDescent="0.25">
      <c r="A39" s="2" t="s">
        <v>70</v>
      </c>
      <c r="B39" s="3" t="s">
        <v>71</v>
      </c>
      <c r="C39" s="9" t="s">
        <v>224</v>
      </c>
      <c r="D39" s="9">
        <v>34.409999999999997</v>
      </c>
      <c r="E39" s="9">
        <v>32.89</v>
      </c>
      <c r="F39" s="9">
        <v>47.4</v>
      </c>
      <c r="G39" s="9">
        <v>43</v>
      </c>
      <c r="H39" s="9"/>
      <c r="I39" s="9">
        <v>54.5</v>
      </c>
    </row>
    <row r="40" spans="1:9" x14ac:dyDescent="0.25">
      <c r="A40" s="2"/>
      <c r="B40" s="3" t="s">
        <v>72</v>
      </c>
      <c r="C40" s="9" t="s">
        <v>224</v>
      </c>
      <c r="D40" s="9"/>
      <c r="E40" s="9">
        <v>32</v>
      </c>
      <c r="F40" s="9">
        <v>41.1</v>
      </c>
      <c r="G40" s="9">
        <v>42.8</v>
      </c>
      <c r="H40" s="9"/>
      <c r="I40" s="9">
        <v>43</v>
      </c>
    </row>
    <row r="41" spans="1:9" ht="30" customHeight="1" x14ac:dyDescent="0.25">
      <c r="A41" s="2"/>
      <c r="B41" s="3" t="s">
        <v>73</v>
      </c>
      <c r="C41" s="9" t="s">
        <v>224</v>
      </c>
      <c r="D41" s="9"/>
      <c r="E41" s="9">
        <v>0.6</v>
      </c>
      <c r="F41" s="9">
        <v>6.4</v>
      </c>
      <c r="G41" s="9">
        <v>2</v>
      </c>
      <c r="H41" s="9"/>
      <c r="I41" s="9">
        <v>11.6</v>
      </c>
    </row>
    <row r="42" spans="1:9" ht="120" x14ac:dyDescent="0.25">
      <c r="A42" s="2" t="s">
        <v>74</v>
      </c>
      <c r="B42" s="3" t="s">
        <v>75</v>
      </c>
      <c r="C42" s="2"/>
      <c r="D42" s="2"/>
      <c r="E42" s="9"/>
      <c r="F42" s="2"/>
      <c r="G42" s="9"/>
      <c r="H42" s="2"/>
      <c r="I42" s="9"/>
    </row>
    <row r="43" spans="1:9" ht="69.75" customHeight="1" x14ac:dyDescent="0.25">
      <c r="A43" s="2" t="s">
        <v>76</v>
      </c>
      <c r="B43" s="23" t="s">
        <v>77</v>
      </c>
      <c r="C43" s="2"/>
      <c r="D43" s="2"/>
      <c r="E43" s="9"/>
      <c r="F43" s="2"/>
      <c r="G43" s="9"/>
      <c r="H43" s="2"/>
      <c r="I43" s="9"/>
    </row>
    <row r="44" spans="1:9" ht="45" x14ac:dyDescent="0.25">
      <c r="A44" s="2" t="s">
        <v>78</v>
      </c>
      <c r="B44" s="3" t="s">
        <v>79</v>
      </c>
      <c r="C44" s="9" t="s">
        <v>224</v>
      </c>
      <c r="D44" s="9">
        <v>22.31</v>
      </c>
      <c r="E44" s="9">
        <v>15.62</v>
      </c>
      <c r="F44" s="9">
        <v>21</v>
      </c>
      <c r="G44" s="9">
        <v>14.4</v>
      </c>
      <c r="H44" s="9"/>
      <c r="I44" s="9">
        <v>6.8</v>
      </c>
    </row>
    <row r="45" spans="1:9" ht="59.25" customHeight="1" x14ac:dyDescent="0.25">
      <c r="A45" s="2" t="s">
        <v>80</v>
      </c>
      <c r="B45" s="3" t="s">
        <v>81</v>
      </c>
      <c r="C45" s="9" t="s">
        <v>224</v>
      </c>
      <c r="D45" s="9">
        <v>1.53</v>
      </c>
      <c r="E45" s="9">
        <v>0</v>
      </c>
      <c r="F45" s="9">
        <v>8</v>
      </c>
      <c r="G45" s="9">
        <v>0</v>
      </c>
      <c r="H45" s="9"/>
      <c r="I45" s="9">
        <v>0</v>
      </c>
    </row>
    <row r="46" spans="1:9" ht="81" customHeight="1" x14ac:dyDescent="0.25">
      <c r="A46" s="2" t="s">
        <v>82</v>
      </c>
      <c r="B46" s="23" t="s">
        <v>229</v>
      </c>
      <c r="C46" s="2"/>
      <c r="D46" s="2"/>
      <c r="E46" s="9"/>
      <c r="F46" s="2"/>
      <c r="G46" s="9"/>
      <c r="H46" s="2"/>
      <c r="I46" s="9"/>
    </row>
    <row r="47" spans="1:9" ht="46.5" customHeight="1" x14ac:dyDescent="0.25">
      <c r="A47" s="2" t="s">
        <v>83</v>
      </c>
      <c r="B47" s="3" t="s">
        <v>84</v>
      </c>
      <c r="C47" s="2" t="s">
        <v>230</v>
      </c>
      <c r="D47" s="2">
        <v>11.28</v>
      </c>
      <c r="E47" s="12">
        <v>13.74</v>
      </c>
      <c r="F47" s="2">
        <v>11.5</v>
      </c>
      <c r="G47" s="12">
        <f>4458/328</f>
        <v>13.591463414634147</v>
      </c>
      <c r="H47" s="2"/>
      <c r="I47" s="12"/>
    </row>
    <row r="48" spans="1:9" ht="45" x14ac:dyDescent="0.25">
      <c r="A48" s="2" t="s">
        <v>85</v>
      </c>
      <c r="B48" s="3" t="s">
        <v>86</v>
      </c>
      <c r="C48" s="9" t="s">
        <v>224</v>
      </c>
      <c r="D48" s="9">
        <v>22.05</v>
      </c>
      <c r="E48" s="9">
        <v>14.13</v>
      </c>
      <c r="F48" s="9">
        <v>23.8</v>
      </c>
      <c r="G48" s="9">
        <v>10.57</v>
      </c>
      <c r="H48" s="9"/>
      <c r="I48" s="9"/>
    </row>
    <row r="49" spans="1:9" ht="75" x14ac:dyDescent="0.25">
      <c r="A49" s="2" t="s">
        <v>87</v>
      </c>
      <c r="B49" s="3" t="s">
        <v>88</v>
      </c>
      <c r="C49" s="9"/>
      <c r="D49" s="9"/>
      <c r="E49" s="9"/>
      <c r="F49" s="9"/>
      <c r="G49" s="9"/>
      <c r="H49" s="9"/>
      <c r="I49" s="9"/>
    </row>
    <row r="50" spans="1:9" x14ac:dyDescent="0.25">
      <c r="A50" s="2"/>
      <c r="B50" s="3" t="s">
        <v>89</v>
      </c>
      <c r="C50" s="9" t="s">
        <v>224</v>
      </c>
      <c r="D50" s="9">
        <v>103.21</v>
      </c>
      <c r="E50" s="12">
        <v>98.6</v>
      </c>
      <c r="F50" s="9">
        <v>91.8</v>
      </c>
      <c r="G50" s="12">
        <f>29037/31371*100</f>
        <v>92.560007650377742</v>
      </c>
      <c r="H50" s="9"/>
      <c r="I50" s="12">
        <v>102.1</v>
      </c>
    </row>
    <row r="51" spans="1:9" x14ac:dyDescent="0.25">
      <c r="A51" s="2"/>
      <c r="B51" s="3" t="s">
        <v>90</v>
      </c>
      <c r="C51" s="9" t="s">
        <v>224</v>
      </c>
      <c r="D51" s="9">
        <v>107.21</v>
      </c>
      <c r="E51" s="15">
        <v>77.3</v>
      </c>
      <c r="F51" s="9">
        <v>104</v>
      </c>
      <c r="G51" s="15">
        <v>100</v>
      </c>
      <c r="H51" s="9"/>
      <c r="I51" s="15">
        <v>101.5</v>
      </c>
    </row>
    <row r="52" spans="1:9" ht="63.75" x14ac:dyDescent="0.25">
      <c r="A52" s="2" t="s">
        <v>91</v>
      </c>
      <c r="B52" s="23" t="s">
        <v>92</v>
      </c>
      <c r="C52" s="2"/>
      <c r="D52" s="2"/>
      <c r="E52" s="9"/>
      <c r="F52" s="2"/>
      <c r="G52" s="9"/>
      <c r="H52" s="2"/>
      <c r="I52" s="9"/>
    </row>
    <row r="53" spans="1:9" ht="45" x14ac:dyDescent="0.25">
      <c r="A53" s="2" t="s">
        <v>93</v>
      </c>
      <c r="B53" s="3" t="s">
        <v>94</v>
      </c>
      <c r="C53" s="2" t="s">
        <v>225</v>
      </c>
      <c r="D53" s="9">
        <v>14.65</v>
      </c>
      <c r="E53" s="14">
        <v>14.85</v>
      </c>
      <c r="F53" s="9">
        <v>14.07</v>
      </c>
      <c r="G53" s="14">
        <f>57145/4458</f>
        <v>12.81852848811126</v>
      </c>
      <c r="H53" s="9"/>
      <c r="I53" s="14">
        <v>10.83</v>
      </c>
    </row>
    <row r="54" spans="1:9" ht="60" x14ac:dyDescent="0.25">
      <c r="A54" s="2" t="s">
        <v>95</v>
      </c>
      <c r="B54" s="3" t="s">
        <v>96</v>
      </c>
      <c r="C54" s="2"/>
      <c r="D54" s="9"/>
      <c r="E54" s="9"/>
      <c r="F54" s="9"/>
      <c r="G54" s="9"/>
      <c r="H54" s="9"/>
      <c r="I54" s="9"/>
    </row>
    <row r="55" spans="1:9" x14ac:dyDescent="0.25">
      <c r="A55" s="2"/>
      <c r="B55" s="2" t="s">
        <v>29</v>
      </c>
      <c r="C55" s="9" t="s">
        <v>224</v>
      </c>
      <c r="D55" s="9">
        <v>52.68</v>
      </c>
      <c r="E55" s="9">
        <v>100</v>
      </c>
      <c r="F55" s="9">
        <v>46.5</v>
      </c>
      <c r="G55" s="9">
        <v>100</v>
      </c>
      <c r="H55" s="9"/>
      <c r="I55" s="9">
        <v>100</v>
      </c>
    </row>
    <row r="56" spans="1:9" x14ac:dyDescent="0.25">
      <c r="A56" s="2"/>
      <c r="B56" s="2" t="s">
        <v>30</v>
      </c>
      <c r="C56" s="9" t="s">
        <v>224</v>
      </c>
      <c r="D56" s="9">
        <v>57.55</v>
      </c>
      <c r="E56" s="9">
        <v>100</v>
      </c>
      <c r="F56" s="9">
        <v>48</v>
      </c>
      <c r="G56" s="9">
        <v>100</v>
      </c>
      <c r="H56" s="9"/>
      <c r="I56" s="9">
        <v>100</v>
      </c>
    </row>
    <row r="57" spans="1:9" x14ac:dyDescent="0.25">
      <c r="A57" s="2"/>
      <c r="B57" s="2" t="s">
        <v>31</v>
      </c>
      <c r="C57" s="9" t="s">
        <v>224</v>
      </c>
      <c r="D57" s="9">
        <v>47.32</v>
      </c>
      <c r="E57" s="9">
        <v>100</v>
      </c>
      <c r="F57" s="9">
        <v>42.3</v>
      </c>
      <c r="G57" s="9">
        <v>100</v>
      </c>
      <c r="H57" s="9"/>
      <c r="I57" s="9">
        <v>100</v>
      </c>
    </row>
    <row r="58" spans="1:9" ht="45" x14ac:dyDescent="0.25">
      <c r="A58" s="2" t="s">
        <v>97</v>
      </c>
      <c r="B58" s="3" t="s">
        <v>100</v>
      </c>
      <c r="C58" s="2" t="s">
        <v>231</v>
      </c>
      <c r="D58" s="9"/>
      <c r="E58" s="9"/>
      <c r="F58" s="9"/>
      <c r="G58" s="9"/>
      <c r="H58" s="9"/>
      <c r="I58" s="9"/>
    </row>
    <row r="59" spans="1:9" x14ac:dyDescent="0.25">
      <c r="A59" s="2"/>
      <c r="B59" s="2" t="s">
        <v>98</v>
      </c>
      <c r="C59" s="2" t="s">
        <v>231</v>
      </c>
      <c r="D59" s="9">
        <v>11.7</v>
      </c>
      <c r="E59" s="9">
        <v>6.92</v>
      </c>
      <c r="F59" s="9">
        <v>20.9</v>
      </c>
      <c r="G59" s="9">
        <v>10.62</v>
      </c>
      <c r="H59" s="9"/>
      <c r="I59" s="9">
        <v>7.9</v>
      </c>
    </row>
    <row r="60" spans="1:9" x14ac:dyDescent="0.25">
      <c r="A60" s="2"/>
      <c r="B60" s="2" t="s">
        <v>99</v>
      </c>
      <c r="C60" s="2" t="s">
        <v>231</v>
      </c>
      <c r="D60" s="9">
        <v>5.57</v>
      </c>
      <c r="E60" s="9">
        <v>3.62</v>
      </c>
      <c r="F60" s="9">
        <v>6.6</v>
      </c>
      <c r="G60" s="9">
        <v>3.66</v>
      </c>
      <c r="H60" s="9"/>
      <c r="I60" s="9">
        <v>4</v>
      </c>
    </row>
    <row r="61" spans="1:9" ht="75" x14ac:dyDescent="0.25">
      <c r="A61" s="2" t="s">
        <v>101</v>
      </c>
      <c r="B61" s="3" t="s">
        <v>102</v>
      </c>
      <c r="C61" s="9" t="s">
        <v>224</v>
      </c>
      <c r="D61" s="9">
        <v>18.829999999999998</v>
      </c>
      <c r="E61" s="9">
        <v>0</v>
      </c>
      <c r="F61" s="9">
        <v>19.399999999999999</v>
      </c>
      <c r="G61" s="9">
        <v>0</v>
      </c>
      <c r="H61" s="9"/>
      <c r="I61" s="9">
        <v>100</v>
      </c>
    </row>
    <row r="62" spans="1:9" ht="60" x14ac:dyDescent="0.25">
      <c r="A62" s="2" t="s">
        <v>103</v>
      </c>
      <c r="B62" s="24" t="s">
        <v>104</v>
      </c>
      <c r="C62" s="2"/>
      <c r="D62" s="9"/>
      <c r="E62" s="9"/>
      <c r="F62" s="9"/>
      <c r="G62" s="9"/>
      <c r="H62" s="9"/>
      <c r="I62" s="9"/>
    </row>
    <row r="63" spans="1:9" ht="105" x14ac:dyDescent="0.25">
      <c r="A63" s="2" t="s">
        <v>105</v>
      </c>
      <c r="B63" s="3" t="s">
        <v>106</v>
      </c>
      <c r="C63" s="9" t="s">
        <v>224</v>
      </c>
      <c r="D63" s="9">
        <v>35.81</v>
      </c>
      <c r="E63" s="9">
        <v>41.75</v>
      </c>
      <c r="F63" s="9">
        <v>39.9</v>
      </c>
      <c r="G63" s="9">
        <v>62.82</v>
      </c>
      <c r="H63" s="9"/>
      <c r="I63" s="9">
        <v>66.900000000000006</v>
      </c>
    </row>
    <row r="64" spans="1:9" ht="90" x14ac:dyDescent="0.25">
      <c r="A64" s="2" t="s">
        <v>107</v>
      </c>
      <c r="B64" s="3" t="s">
        <v>108</v>
      </c>
      <c r="C64" s="9" t="s">
        <v>224</v>
      </c>
      <c r="D64" s="9">
        <v>67.849999999999994</v>
      </c>
      <c r="E64" s="9">
        <v>60.29</v>
      </c>
      <c r="F64" s="9">
        <v>65.8</v>
      </c>
      <c r="G64" s="9">
        <v>57.92</v>
      </c>
      <c r="H64" s="9"/>
      <c r="I64" s="9">
        <v>64.3</v>
      </c>
    </row>
    <row r="65" spans="1:9" ht="51" x14ac:dyDescent="0.25">
      <c r="A65" s="2" t="s">
        <v>109</v>
      </c>
      <c r="B65" s="23" t="s">
        <v>110</v>
      </c>
      <c r="C65" s="2"/>
      <c r="D65" s="9"/>
      <c r="E65" s="9"/>
      <c r="F65" s="9"/>
      <c r="G65" s="9"/>
      <c r="H65" s="9"/>
      <c r="I65" s="9"/>
    </row>
    <row r="66" spans="1:9" ht="105" x14ac:dyDescent="0.25">
      <c r="A66" s="2" t="s">
        <v>111</v>
      </c>
      <c r="B66" s="3" t="s">
        <v>112</v>
      </c>
      <c r="C66" s="9"/>
      <c r="D66" s="9"/>
      <c r="E66" s="9"/>
      <c r="F66" s="9"/>
      <c r="G66" s="9"/>
      <c r="H66" s="9"/>
      <c r="I66" s="9"/>
    </row>
    <row r="67" spans="1:9" x14ac:dyDescent="0.25">
      <c r="A67" s="2"/>
      <c r="B67" s="5" t="s">
        <v>113</v>
      </c>
      <c r="C67" s="2" t="s">
        <v>232</v>
      </c>
      <c r="D67" s="9">
        <v>1.7</v>
      </c>
      <c r="E67" s="9">
        <v>1.34</v>
      </c>
      <c r="F67" s="9">
        <v>1.6</v>
      </c>
      <c r="G67" s="9">
        <v>1.3</v>
      </c>
      <c r="H67" s="9"/>
      <c r="I67" s="9">
        <v>1.25</v>
      </c>
    </row>
    <row r="68" spans="1:9" x14ac:dyDescent="0.25">
      <c r="A68" s="2"/>
      <c r="B68" s="5" t="s">
        <v>114</v>
      </c>
      <c r="C68" s="2" t="s">
        <v>232</v>
      </c>
      <c r="D68" s="9">
        <v>2.12</v>
      </c>
      <c r="E68" s="9">
        <v>1.37</v>
      </c>
      <c r="F68" s="9">
        <v>2.2000000000000002</v>
      </c>
      <c r="G68" s="9">
        <v>1.4</v>
      </c>
      <c r="H68" s="9"/>
      <c r="I68" s="9" t="s">
        <v>241</v>
      </c>
    </row>
    <row r="69" spans="1:9" ht="60" x14ac:dyDescent="0.25">
      <c r="A69" s="2" t="s">
        <v>115</v>
      </c>
      <c r="B69" s="3" t="s">
        <v>116</v>
      </c>
      <c r="C69" s="2"/>
      <c r="D69" s="9"/>
      <c r="E69" s="9"/>
      <c r="F69" s="9"/>
      <c r="G69" s="9"/>
      <c r="H69" s="9"/>
      <c r="I69" s="9"/>
    </row>
    <row r="70" spans="1:9" x14ac:dyDescent="0.25">
      <c r="A70" s="2"/>
      <c r="B70" s="4" t="s">
        <v>120</v>
      </c>
      <c r="C70" s="2" t="s">
        <v>233</v>
      </c>
      <c r="D70" s="9">
        <v>45.4</v>
      </c>
      <c r="E70" s="9">
        <v>49.7</v>
      </c>
      <c r="F70" s="9">
        <v>44.7</v>
      </c>
      <c r="G70" s="9">
        <v>43.24</v>
      </c>
      <c r="H70" s="9"/>
      <c r="I70" s="9" t="s">
        <v>242</v>
      </c>
    </row>
    <row r="71" spans="1:9" x14ac:dyDescent="0.25">
      <c r="A71" s="2"/>
      <c r="B71" s="4" t="s">
        <v>119</v>
      </c>
      <c r="C71" s="2" t="s">
        <v>233</v>
      </c>
      <c r="D71" s="9">
        <v>60</v>
      </c>
      <c r="E71" s="9">
        <v>63.6</v>
      </c>
      <c r="F71" s="9">
        <v>59.6</v>
      </c>
      <c r="G71" s="9">
        <v>57.6</v>
      </c>
      <c r="H71" s="9"/>
      <c r="I71" s="9">
        <v>62.4</v>
      </c>
    </row>
    <row r="72" spans="1:9" ht="75" x14ac:dyDescent="0.25">
      <c r="A72" s="2" t="s">
        <v>117</v>
      </c>
      <c r="B72" s="3" t="s">
        <v>118</v>
      </c>
      <c r="C72" s="2"/>
      <c r="D72" s="9"/>
      <c r="E72" s="9"/>
      <c r="F72" s="9"/>
      <c r="G72" s="9"/>
      <c r="H72" s="9"/>
      <c r="I72" s="9"/>
    </row>
    <row r="73" spans="1:9" x14ac:dyDescent="0.25">
      <c r="A73" s="2"/>
      <c r="B73" s="4" t="s">
        <v>120</v>
      </c>
      <c r="C73" s="2" t="s">
        <v>233</v>
      </c>
      <c r="D73" s="9">
        <v>11.2</v>
      </c>
      <c r="E73" s="9"/>
      <c r="F73" s="9">
        <v>11.2</v>
      </c>
      <c r="G73" s="9">
        <v>10.8</v>
      </c>
      <c r="H73" s="9"/>
      <c r="I73" s="9"/>
    </row>
    <row r="74" spans="1:9" x14ac:dyDescent="0.25">
      <c r="A74" s="2"/>
      <c r="B74" s="4" t="s">
        <v>119</v>
      </c>
      <c r="C74" s="2" t="s">
        <v>233</v>
      </c>
      <c r="D74" s="9">
        <v>26.6</v>
      </c>
      <c r="E74" s="9"/>
      <c r="F74" s="9">
        <v>26.6</v>
      </c>
      <c r="G74" s="9">
        <v>24.7</v>
      </c>
      <c r="H74" s="9"/>
      <c r="I74" s="9"/>
    </row>
    <row r="75" spans="1:9" ht="105" x14ac:dyDescent="0.25">
      <c r="A75" s="2" t="s">
        <v>121</v>
      </c>
      <c r="B75" s="3" t="s">
        <v>124</v>
      </c>
      <c r="C75" s="2"/>
      <c r="D75" s="9"/>
      <c r="E75" s="9"/>
      <c r="F75" s="9"/>
      <c r="G75" s="9"/>
      <c r="H75" s="9"/>
      <c r="I75" s="9"/>
    </row>
    <row r="76" spans="1:9" x14ac:dyDescent="0.25">
      <c r="A76" s="2"/>
      <c r="B76" s="5" t="s">
        <v>120</v>
      </c>
      <c r="C76" s="9" t="s">
        <v>224</v>
      </c>
      <c r="D76" s="9">
        <v>1</v>
      </c>
      <c r="E76" s="9">
        <v>0.8</v>
      </c>
      <c r="F76" s="9">
        <v>1</v>
      </c>
      <c r="G76" s="9">
        <v>0.8</v>
      </c>
      <c r="H76" s="9"/>
      <c r="I76" s="9"/>
    </row>
    <row r="77" spans="1:9" x14ac:dyDescent="0.25">
      <c r="A77" s="2"/>
      <c r="B77" s="5" t="s">
        <v>119</v>
      </c>
      <c r="C77" s="9" t="s">
        <v>224</v>
      </c>
      <c r="D77" s="9">
        <v>0.4</v>
      </c>
      <c r="E77" s="9">
        <v>0.8</v>
      </c>
      <c r="F77" s="9">
        <v>0.4</v>
      </c>
      <c r="G77" s="9">
        <v>0.8</v>
      </c>
      <c r="H77" s="9"/>
      <c r="I77" s="9">
        <v>0.4</v>
      </c>
    </row>
    <row r="78" spans="1:9" ht="105" x14ac:dyDescent="0.25">
      <c r="A78" s="2" t="s">
        <v>122</v>
      </c>
      <c r="B78" s="3" t="s">
        <v>123</v>
      </c>
      <c r="C78" s="9"/>
      <c r="D78" s="9"/>
      <c r="E78" s="9"/>
      <c r="F78" s="9"/>
      <c r="G78" s="9"/>
      <c r="H78" s="9"/>
      <c r="I78" s="9"/>
    </row>
    <row r="79" spans="1:9" x14ac:dyDescent="0.25">
      <c r="A79" s="2"/>
      <c r="B79" s="4" t="s">
        <v>120</v>
      </c>
      <c r="C79" s="9" t="s">
        <v>224</v>
      </c>
      <c r="D79" s="9">
        <v>12</v>
      </c>
      <c r="E79" s="9"/>
      <c r="F79" s="9">
        <v>11.99</v>
      </c>
      <c r="G79" s="9">
        <v>8.1</v>
      </c>
      <c r="H79" s="9"/>
      <c r="I79" s="9"/>
    </row>
    <row r="80" spans="1:9" x14ac:dyDescent="0.25">
      <c r="A80" s="2"/>
      <c r="B80" s="4" t="s">
        <v>119</v>
      </c>
      <c r="C80" s="9" t="s">
        <v>224</v>
      </c>
      <c r="D80" s="9">
        <v>6.7</v>
      </c>
      <c r="E80" s="9"/>
      <c r="F80" s="9">
        <v>6.7</v>
      </c>
      <c r="G80" s="9">
        <v>11.6</v>
      </c>
      <c r="H80" s="9"/>
      <c r="I80" s="9"/>
    </row>
    <row r="81" spans="1:9" ht="135" x14ac:dyDescent="0.25">
      <c r="A81" s="2" t="s">
        <v>125</v>
      </c>
      <c r="B81" s="24" t="s">
        <v>126</v>
      </c>
      <c r="C81" s="2"/>
      <c r="D81" s="9"/>
      <c r="E81" s="9"/>
      <c r="F81" s="9"/>
      <c r="G81" s="9"/>
      <c r="H81" s="9"/>
      <c r="I81" s="9"/>
    </row>
    <row r="82" spans="1:9" ht="45" x14ac:dyDescent="0.25">
      <c r="A82" s="2" t="s">
        <v>127</v>
      </c>
      <c r="B82" s="3" t="s">
        <v>128</v>
      </c>
      <c r="C82" s="9" t="s">
        <v>224</v>
      </c>
      <c r="D82" s="9"/>
      <c r="E82" s="12">
        <v>70</v>
      </c>
      <c r="F82" s="9">
        <v>80.5</v>
      </c>
      <c r="G82" s="12">
        <f>3169/4458*100</f>
        <v>71.08568864961866</v>
      </c>
      <c r="H82" s="9"/>
      <c r="I82" s="12">
        <v>71.900000000000006</v>
      </c>
    </row>
    <row r="83" spans="1:9" ht="45" x14ac:dyDescent="0.25">
      <c r="A83" s="2" t="s">
        <v>129</v>
      </c>
      <c r="B83" s="3" t="s">
        <v>130</v>
      </c>
      <c r="C83" s="9" t="s">
        <v>224</v>
      </c>
      <c r="D83" s="9">
        <v>9.69</v>
      </c>
      <c r="E83" s="12">
        <v>75</v>
      </c>
      <c r="F83" s="9">
        <v>9.4</v>
      </c>
      <c r="G83" s="12">
        <f>6/7*100</f>
        <v>85.714285714285708</v>
      </c>
      <c r="H83" s="9"/>
      <c r="I83" s="12"/>
    </row>
    <row r="84" spans="1:9" ht="45" x14ac:dyDescent="0.25">
      <c r="A84" s="2" t="s">
        <v>131</v>
      </c>
      <c r="B84" s="3" t="s">
        <v>132</v>
      </c>
      <c r="C84" s="9" t="s">
        <v>224</v>
      </c>
      <c r="D84" s="9"/>
      <c r="E84" s="9">
        <v>100</v>
      </c>
      <c r="F84" s="9">
        <v>59.4</v>
      </c>
      <c r="G84" s="9">
        <f>7/7*100</f>
        <v>100</v>
      </c>
      <c r="H84" s="9"/>
      <c r="I84" s="9">
        <v>100</v>
      </c>
    </row>
    <row r="85" spans="1:9" ht="45" x14ac:dyDescent="0.25">
      <c r="A85" s="2" t="s">
        <v>133</v>
      </c>
      <c r="B85" s="3" t="s">
        <v>134</v>
      </c>
      <c r="C85" s="9" t="s">
        <v>224</v>
      </c>
      <c r="D85" s="9"/>
      <c r="E85" s="9">
        <v>0</v>
      </c>
      <c r="F85" s="9">
        <v>3</v>
      </c>
      <c r="G85" s="9">
        <f>0/7*100</f>
        <v>0</v>
      </c>
      <c r="H85" s="9"/>
      <c r="I85" s="9">
        <v>0</v>
      </c>
    </row>
    <row r="86" spans="1:9" ht="63.75" x14ac:dyDescent="0.25">
      <c r="A86" s="2" t="s">
        <v>135</v>
      </c>
      <c r="B86" s="23" t="s">
        <v>136</v>
      </c>
      <c r="C86" s="2"/>
      <c r="D86" s="9"/>
      <c r="E86" s="9"/>
      <c r="F86" s="9"/>
      <c r="G86" s="9"/>
      <c r="H86" s="9"/>
      <c r="I86" s="9"/>
    </row>
    <row r="87" spans="1:9" x14ac:dyDescent="0.25">
      <c r="A87" s="2" t="s">
        <v>137</v>
      </c>
      <c r="B87" s="2" t="s">
        <v>138</v>
      </c>
      <c r="C87" s="9" t="s">
        <v>224</v>
      </c>
      <c r="D87" s="9"/>
      <c r="E87" s="9">
        <v>0</v>
      </c>
      <c r="F87" s="9">
        <v>98</v>
      </c>
      <c r="G87" s="9">
        <v>0</v>
      </c>
      <c r="H87" s="9"/>
      <c r="I87" s="9">
        <v>0</v>
      </c>
    </row>
    <row r="88" spans="1:9" ht="63.75" x14ac:dyDescent="0.25">
      <c r="A88" s="2" t="s">
        <v>139</v>
      </c>
      <c r="B88" s="23" t="s">
        <v>140</v>
      </c>
      <c r="C88" s="2"/>
      <c r="D88" s="9"/>
      <c r="E88" s="9"/>
      <c r="F88" s="9"/>
      <c r="G88" s="9"/>
      <c r="H88" s="9"/>
      <c r="I88" s="9"/>
    </row>
    <row r="89" spans="1:9" ht="45" x14ac:dyDescent="0.25">
      <c r="A89" s="2" t="s">
        <v>141</v>
      </c>
      <c r="B89" s="3" t="s">
        <v>142</v>
      </c>
      <c r="C89" s="3" t="s">
        <v>234</v>
      </c>
      <c r="D89" s="10"/>
      <c r="E89" s="13">
        <v>54.52</v>
      </c>
      <c r="F89" s="10">
        <v>80.900000000000006</v>
      </c>
      <c r="G89" s="13">
        <f>246743.6/4458</f>
        <v>55.348497083894124</v>
      </c>
      <c r="H89" s="10"/>
      <c r="I89" s="13">
        <v>54.48</v>
      </c>
    </row>
    <row r="90" spans="1:9" ht="45" x14ac:dyDescent="0.25">
      <c r="A90" s="2" t="s">
        <v>143</v>
      </c>
      <c r="B90" s="3" t="s">
        <v>144</v>
      </c>
      <c r="C90" s="9" t="s">
        <v>224</v>
      </c>
      <c r="D90" s="9"/>
      <c r="E90" s="12">
        <v>5.95</v>
      </c>
      <c r="F90" s="9">
        <v>3.6</v>
      </c>
      <c r="G90" s="12">
        <f>16881.6/246743.6*100</f>
        <v>6.8417580030444558</v>
      </c>
      <c r="H90" s="9"/>
      <c r="I90" s="12">
        <v>6.88</v>
      </c>
    </row>
    <row r="91" spans="1:9" ht="45" x14ac:dyDescent="0.25">
      <c r="A91" s="2" t="s">
        <v>145</v>
      </c>
      <c r="B91" s="3" t="s">
        <v>146</v>
      </c>
      <c r="C91" s="9"/>
      <c r="D91" s="9"/>
      <c r="E91" s="9"/>
      <c r="F91" s="9"/>
      <c r="G91" s="9"/>
      <c r="H91" s="9"/>
      <c r="I91" s="9"/>
    </row>
    <row r="92" spans="1:9" ht="45.75" customHeight="1" x14ac:dyDescent="0.25">
      <c r="A92" s="2" t="s">
        <v>147</v>
      </c>
      <c r="B92" s="3" t="s">
        <v>148</v>
      </c>
      <c r="C92" s="9" t="s">
        <v>224</v>
      </c>
      <c r="D92" s="9"/>
      <c r="E92" s="9">
        <v>100</v>
      </c>
      <c r="F92" s="9">
        <v>25</v>
      </c>
      <c r="G92" s="9">
        <f>7/7*100</f>
        <v>100</v>
      </c>
      <c r="H92" s="9"/>
      <c r="I92" s="9">
        <v>100</v>
      </c>
    </row>
    <row r="93" spans="1:9" ht="45" x14ac:dyDescent="0.25">
      <c r="A93" s="2" t="s">
        <v>149</v>
      </c>
      <c r="B93" s="3" t="s">
        <v>150</v>
      </c>
      <c r="C93" s="9" t="s">
        <v>224</v>
      </c>
      <c r="D93" s="9"/>
      <c r="E93" s="9">
        <v>100</v>
      </c>
      <c r="F93" s="9">
        <v>73.7</v>
      </c>
      <c r="G93" s="9">
        <f>7/7*100</f>
        <v>100</v>
      </c>
      <c r="H93" s="9"/>
      <c r="I93" s="9">
        <v>100</v>
      </c>
    </row>
    <row r="94" spans="1:9" ht="45" customHeight="1" x14ac:dyDescent="0.25">
      <c r="A94" s="2" t="s">
        <v>151</v>
      </c>
      <c r="B94" s="3" t="s">
        <v>152</v>
      </c>
      <c r="C94" s="9" t="s">
        <v>224</v>
      </c>
      <c r="D94" s="9"/>
      <c r="E94" s="9">
        <v>100</v>
      </c>
      <c r="F94" s="9">
        <v>36.299999999999997</v>
      </c>
      <c r="G94" s="9">
        <f>7/7*100</f>
        <v>100</v>
      </c>
      <c r="H94" s="9"/>
      <c r="I94" s="9">
        <v>100</v>
      </c>
    </row>
    <row r="95" spans="1:9" ht="30" x14ac:dyDescent="0.25">
      <c r="A95" s="2" t="s">
        <v>153</v>
      </c>
      <c r="B95" s="3" t="s">
        <v>154</v>
      </c>
      <c r="C95" s="9" t="s">
        <v>224</v>
      </c>
      <c r="D95" s="9"/>
      <c r="E95" s="9">
        <v>100</v>
      </c>
      <c r="F95" s="9">
        <v>16.600000000000001</v>
      </c>
      <c r="G95" s="9">
        <f>7/7*100</f>
        <v>100</v>
      </c>
      <c r="H95" s="9"/>
      <c r="I95" s="9">
        <v>100</v>
      </c>
    </row>
    <row r="96" spans="1:9" ht="45" x14ac:dyDescent="0.25">
      <c r="A96" s="2" t="s">
        <v>155</v>
      </c>
      <c r="B96" s="3" t="s">
        <v>156</v>
      </c>
      <c r="C96" s="9" t="s">
        <v>224</v>
      </c>
      <c r="D96" s="9"/>
      <c r="E96" s="9">
        <v>0</v>
      </c>
      <c r="F96" s="9">
        <v>24</v>
      </c>
      <c r="G96" s="9">
        <f>0/7*100</f>
        <v>0</v>
      </c>
      <c r="H96" s="9"/>
      <c r="I96" s="9"/>
    </row>
    <row r="97" spans="1:9" ht="45" x14ac:dyDescent="0.25">
      <c r="A97" s="2" t="s">
        <v>157</v>
      </c>
      <c r="B97" s="3" t="s">
        <v>158</v>
      </c>
      <c r="C97" s="9" t="s">
        <v>224</v>
      </c>
      <c r="D97" s="9"/>
      <c r="E97" s="9">
        <v>0</v>
      </c>
      <c r="F97" s="9">
        <v>0.9</v>
      </c>
      <c r="G97" s="9">
        <f>0/7*100</f>
        <v>0</v>
      </c>
      <c r="H97" s="9"/>
      <c r="I97" s="9">
        <v>0</v>
      </c>
    </row>
    <row r="98" spans="1:9" ht="45" x14ac:dyDescent="0.25">
      <c r="A98" s="2" t="s">
        <v>159</v>
      </c>
      <c r="B98" s="3" t="s">
        <v>160</v>
      </c>
      <c r="C98" s="9" t="s">
        <v>224</v>
      </c>
      <c r="D98" s="9"/>
      <c r="E98" s="12">
        <v>0</v>
      </c>
      <c r="F98" s="9">
        <v>15.3</v>
      </c>
      <c r="G98" s="12">
        <f>1/7*100</f>
        <v>14.285714285714285</v>
      </c>
      <c r="H98" s="9"/>
      <c r="I98" s="12">
        <v>14.3</v>
      </c>
    </row>
    <row r="99" spans="1:9" s="20" customFormat="1" x14ac:dyDescent="0.25">
      <c r="A99" s="18" t="s">
        <v>162</v>
      </c>
      <c r="B99" s="30" t="s">
        <v>163</v>
      </c>
      <c r="C99" s="30"/>
      <c r="D99" s="30"/>
      <c r="E99" s="30"/>
      <c r="F99" s="30"/>
      <c r="G99" s="30"/>
      <c r="H99" s="19"/>
      <c r="I99" s="19"/>
    </row>
    <row r="100" spans="1:9" ht="25.5" x14ac:dyDescent="0.25">
      <c r="A100" s="2" t="s">
        <v>164</v>
      </c>
      <c r="B100" s="23" t="s">
        <v>165</v>
      </c>
      <c r="C100" s="2"/>
      <c r="D100" s="2"/>
      <c r="E100" s="2"/>
      <c r="F100" s="2"/>
      <c r="G100" s="2"/>
      <c r="H100" s="2"/>
      <c r="I100" s="2"/>
    </row>
    <row r="101" spans="1:9" ht="45" x14ac:dyDescent="0.25">
      <c r="A101" s="2" t="s">
        <v>166</v>
      </c>
      <c r="B101" s="3" t="s">
        <v>167</v>
      </c>
      <c r="C101" s="2"/>
      <c r="D101" s="2"/>
      <c r="E101" s="2"/>
      <c r="F101" s="2"/>
      <c r="G101" s="2"/>
      <c r="H101" s="2"/>
      <c r="I101" s="2"/>
    </row>
    <row r="102" spans="1:9" ht="75" x14ac:dyDescent="0.25">
      <c r="A102" s="2" t="s">
        <v>168</v>
      </c>
      <c r="B102" s="3" t="s">
        <v>169</v>
      </c>
      <c r="C102" s="9" t="s">
        <v>224</v>
      </c>
      <c r="D102" s="9"/>
      <c r="E102" s="8"/>
      <c r="F102" s="9">
        <v>31.7</v>
      </c>
      <c r="G102" s="8">
        <f>2180/5991*100</f>
        <v>36.387915206142544</v>
      </c>
      <c r="H102" s="9"/>
      <c r="I102" s="8">
        <v>31.5</v>
      </c>
    </row>
    <row r="103" spans="1:9" ht="51" x14ac:dyDescent="0.25">
      <c r="A103" s="2" t="s">
        <v>170</v>
      </c>
      <c r="B103" s="25" t="s">
        <v>171</v>
      </c>
      <c r="C103" s="2"/>
      <c r="D103" s="2"/>
      <c r="E103" s="2"/>
      <c r="F103" s="2"/>
      <c r="G103" s="2"/>
      <c r="H103" s="2"/>
      <c r="I103" s="2"/>
    </row>
    <row r="104" spans="1:9" ht="120" customHeight="1" x14ac:dyDescent="0.25">
      <c r="A104" s="2" t="s">
        <v>172</v>
      </c>
      <c r="B104" s="3" t="s">
        <v>173</v>
      </c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4" t="s">
        <v>175</v>
      </c>
      <c r="C105" s="9" t="s">
        <v>224</v>
      </c>
      <c r="D105" s="9"/>
      <c r="E105" s="9"/>
      <c r="F105" s="9">
        <v>37.9</v>
      </c>
      <c r="G105" s="9">
        <v>40.1</v>
      </c>
      <c r="H105" s="9"/>
      <c r="I105" s="9">
        <v>32.4</v>
      </c>
    </row>
    <row r="106" spans="1:9" x14ac:dyDescent="0.25">
      <c r="A106" s="2"/>
      <c r="B106" s="4" t="s">
        <v>176</v>
      </c>
      <c r="C106" s="9" t="s">
        <v>224</v>
      </c>
      <c r="D106" s="9"/>
      <c r="E106" s="9"/>
      <c r="F106" s="9">
        <v>9.8000000000000007</v>
      </c>
      <c r="G106" s="9">
        <v>0</v>
      </c>
      <c r="H106" s="9"/>
      <c r="I106" s="9">
        <v>0</v>
      </c>
    </row>
    <row r="107" spans="1:9" x14ac:dyDescent="0.25">
      <c r="A107" s="2"/>
      <c r="B107" s="4" t="s">
        <v>177</v>
      </c>
      <c r="C107" s="9" t="s">
        <v>224</v>
      </c>
      <c r="D107" s="9"/>
      <c r="E107" s="9"/>
      <c r="F107" s="9">
        <v>5.0999999999999996</v>
      </c>
      <c r="G107" s="9">
        <v>10.4</v>
      </c>
      <c r="H107" s="9"/>
      <c r="I107" s="9">
        <v>4.5</v>
      </c>
    </row>
    <row r="108" spans="1:9" x14ac:dyDescent="0.25">
      <c r="A108" s="2"/>
      <c r="B108" s="4" t="s">
        <v>178</v>
      </c>
      <c r="C108" s="9" t="s">
        <v>224</v>
      </c>
      <c r="D108" s="9"/>
      <c r="E108" s="9"/>
      <c r="F108" s="9">
        <v>3.3</v>
      </c>
      <c r="G108" s="9">
        <v>2.2000000000000002</v>
      </c>
      <c r="H108" s="9"/>
      <c r="I108" s="9">
        <v>2.5</v>
      </c>
    </row>
    <row r="109" spans="1:9" x14ac:dyDescent="0.25">
      <c r="A109" s="2"/>
      <c r="B109" s="4" t="s">
        <v>179</v>
      </c>
      <c r="C109" s="9" t="s">
        <v>224</v>
      </c>
      <c r="D109" s="9"/>
      <c r="E109" s="9"/>
      <c r="F109" s="9">
        <v>27.5</v>
      </c>
      <c r="G109" s="9">
        <v>10.1</v>
      </c>
      <c r="H109" s="9"/>
      <c r="I109" s="9">
        <v>11.8</v>
      </c>
    </row>
    <row r="110" spans="1:9" x14ac:dyDescent="0.25">
      <c r="A110" s="2"/>
      <c r="B110" s="4" t="s">
        <v>180</v>
      </c>
      <c r="C110" s="9" t="s">
        <v>224</v>
      </c>
      <c r="D110" s="9"/>
      <c r="E110" s="9"/>
      <c r="F110" s="9">
        <v>2.1</v>
      </c>
      <c r="G110" s="9">
        <v>5.8</v>
      </c>
      <c r="H110" s="9"/>
      <c r="I110" s="9">
        <v>1.9</v>
      </c>
    </row>
    <row r="111" spans="1:9" x14ac:dyDescent="0.25">
      <c r="A111" s="2"/>
      <c r="B111" s="4" t="s">
        <v>174</v>
      </c>
      <c r="C111" s="9" t="s">
        <v>224</v>
      </c>
      <c r="D111" s="9"/>
      <c r="E111" s="9"/>
      <c r="F111" s="9">
        <v>14.3</v>
      </c>
      <c r="G111" s="9">
        <v>31.4</v>
      </c>
      <c r="H111" s="9"/>
      <c r="I111" s="9">
        <v>46.9</v>
      </c>
    </row>
    <row r="112" spans="1:9" ht="60" x14ac:dyDescent="0.25">
      <c r="A112" s="2" t="s">
        <v>181</v>
      </c>
      <c r="B112" s="24" t="s">
        <v>182</v>
      </c>
      <c r="C112" s="2"/>
      <c r="D112" s="9"/>
      <c r="E112" s="9"/>
      <c r="F112" s="9"/>
      <c r="G112" s="9"/>
      <c r="H112" s="9"/>
      <c r="I112" s="9"/>
    </row>
    <row r="113" spans="1:9" ht="75.75" customHeight="1" x14ac:dyDescent="0.25">
      <c r="A113" s="2" t="s">
        <v>183</v>
      </c>
      <c r="B113" s="3" t="s">
        <v>184</v>
      </c>
      <c r="C113" s="9" t="s">
        <v>224</v>
      </c>
      <c r="D113" s="9"/>
      <c r="E113" s="12"/>
      <c r="F113" s="9">
        <v>81.8</v>
      </c>
      <c r="G113" s="12">
        <f>24471.3/32641.5*100</f>
        <v>74.969900280318001</v>
      </c>
      <c r="H113" s="9"/>
      <c r="I113" s="12"/>
    </row>
    <row r="114" spans="1:9" ht="63.75" x14ac:dyDescent="0.25">
      <c r="A114" s="2" t="s">
        <v>185</v>
      </c>
      <c r="B114" s="23" t="s">
        <v>186</v>
      </c>
      <c r="C114" s="2"/>
      <c r="D114" s="9"/>
      <c r="E114" s="9"/>
      <c r="F114" s="9"/>
      <c r="G114" s="9"/>
      <c r="H114" s="9"/>
      <c r="I114" s="9"/>
    </row>
    <row r="115" spans="1:9" ht="45" x14ac:dyDescent="0.25">
      <c r="A115" s="2" t="s">
        <v>187</v>
      </c>
      <c r="B115" s="3" t="s">
        <v>188</v>
      </c>
      <c r="C115" s="2" t="s">
        <v>225</v>
      </c>
      <c r="D115" s="9"/>
      <c r="E115" s="9"/>
      <c r="F115" s="9">
        <v>1.46</v>
      </c>
      <c r="G115" s="9">
        <v>2.84</v>
      </c>
      <c r="H115" s="9"/>
      <c r="I115" s="9">
        <v>2.4</v>
      </c>
    </row>
    <row r="116" spans="1:9" ht="60" x14ac:dyDescent="0.25">
      <c r="A116" s="2" t="s">
        <v>189</v>
      </c>
      <c r="B116" s="3" t="s">
        <v>190</v>
      </c>
      <c r="C116" s="2"/>
      <c r="D116" s="9"/>
      <c r="E116" s="9"/>
      <c r="F116" s="9"/>
      <c r="G116" s="9"/>
      <c r="H116" s="9"/>
      <c r="I116" s="9"/>
    </row>
    <row r="117" spans="1:9" x14ac:dyDescent="0.25">
      <c r="A117" s="2"/>
      <c r="B117" s="2" t="s">
        <v>29</v>
      </c>
      <c r="C117" s="9" t="s">
        <v>224</v>
      </c>
      <c r="D117" s="9"/>
      <c r="E117" s="9"/>
      <c r="F117" s="9">
        <v>72.599999999999994</v>
      </c>
      <c r="G117" s="9">
        <v>100</v>
      </c>
      <c r="H117" s="9"/>
      <c r="I117" s="9">
        <v>100</v>
      </c>
    </row>
    <row r="118" spans="1:9" x14ac:dyDescent="0.25">
      <c r="A118" s="2"/>
      <c r="B118" s="2" t="s">
        <v>30</v>
      </c>
      <c r="C118" s="9" t="s">
        <v>224</v>
      </c>
      <c r="D118" s="9"/>
      <c r="E118" s="9"/>
      <c r="F118" s="9">
        <v>77.400000000000006</v>
      </c>
      <c r="G118" s="9">
        <v>100</v>
      </c>
      <c r="H118" s="9"/>
      <c r="I118" s="9">
        <v>100</v>
      </c>
    </row>
    <row r="119" spans="1:9" x14ac:dyDescent="0.25">
      <c r="A119" s="2"/>
      <c r="B119" s="2" t="s">
        <v>31</v>
      </c>
      <c r="C119" s="9" t="s">
        <v>224</v>
      </c>
      <c r="D119" s="9"/>
      <c r="E119" s="9"/>
      <c r="F119" s="9">
        <v>70.8</v>
      </c>
      <c r="G119" s="9">
        <v>100</v>
      </c>
      <c r="H119" s="9"/>
      <c r="I119" s="9">
        <v>100</v>
      </c>
    </row>
    <row r="120" spans="1:9" ht="45" x14ac:dyDescent="0.25">
      <c r="A120" s="2" t="s">
        <v>191</v>
      </c>
      <c r="B120" s="3" t="s">
        <v>192</v>
      </c>
      <c r="C120" s="2"/>
      <c r="D120" s="9"/>
      <c r="E120" s="9"/>
      <c r="F120" s="9"/>
      <c r="G120" s="9"/>
      <c r="H120" s="9"/>
      <c r="I120" s="9"/>
    </row>
    <row r="121" spans="1:9" x14ac:dyDescent="0.25">
      <c r="A121" s="2"/>
      <c r="B121" s="2" t="s">
        <v>98</v>
      </c>
      <c r="C121" s="2" t="s">
        <v>231</v>
      </c>
      <c r="D121" s="9"/>
      <c r="E121" s="9"/>
      <c r="F121" s="9">
        <v>0.5</v>
      </c>
      <c r="G121" s="9">
        <v>0.48</v>
      </c>
      <c r="H121" s="9"/>
      <c r="I121" s="9"/>
    </row>
    <row r="122" spans="1:9" x14ac:dyDescent="0.25">
      <c r="A122" s="2"/>
      <c r="B122" s="2" t="s">
        <v>99</v>
      </c>
      <c r="C122" s="2" t="s">
        <v>231</v>
      </c>
      <c r="D122" s="9"/>
      <c r="E122" s="9"/>
      <c r="F122" s="9">
        <v>0.3</v>
      </c>
      <c r="G122" s="9">
        <v>0.2</v>
      </c>
      <c r="H122" s="9"/>
      <c r="I122" s="9"/>
    </row>
    <row r="123" spans="1:9" ht="63.75" x14ac:dyDescent="0.25">
      <c r="A123" s="2" t="s">
        <v>193</v>
      </c>
      <c r="B123" s="4" t="s">
        <v>194</v>
      </c>
      <c r="C123" s="2"/>
      <c r="D123" s="9"/>
      <c r="E123" s="9"/>
      <c r="F123" s="9"/>
      <c r="G123" s="9"/>
      <c r="H123" s="9"/>
      <c r="I123" s="9"/>
    </row>
    <row r="124" spans="1:9" ht="30" x14ac:dyDescent="0.25">
      <c r="A124" s="2" t="s">
        <v>195</v>
      </c>
      <c r="B124" s="3" t="s">
        <v>196</v>
      </c>
      <c r="C124" s="9" t="s">
        <v>224</v>
      </c>
      <c r="D124" s="9"/>
      <c r="E124" s="9"/>
      <c r="F124" s="9">
        <v>100</v>
      </c>
      <c r="G124" s="9">
        <v>100</v>
      </c>
      <c r="H124" s="9"/>
      <c r="I124" s="9"/>
    </row>
    <row r="125" spans="1:9" ht="60" x14ac:dyDescent="0.25">
      <c r="A125" s="2" t="s">
        <v>197</v>
      </c>
      <c r="B125" s="3" t="s">
        <v>198</v>
      </c>
      <c r="C125" s="2"/>
      <c r="D125" s="9"/>
      <c r="E125" s="9"/>
      <c r="F125" s="9"/>
      <c r="G125" s="9"/>
      <c r="H125" s="9"/>
      <c r="I125" s="9"/>
    </row>
    <row r="126" spans="1:9" ht="45" x14ac:dyDescent="0.25">
      <c r="A126" s="2" t="s">
        <v>199</v>
      </c>
      <c r="B126" s="3" t="s">
        <v>200</v>
      </c>
      <c r="C126" s="3" t="s">
        <v>234</v>
      </c>
      <c r="D126" s="10"/>
      <c r="E126" s="13"/>
      <c r="F126" s="10">
        <v>15.3</v>
      </c>
      <c r="G126" s="13">
        <f>42192.5/2180</f>
        <v>19.354357798165136</v>
      </c>
      <c r="H126" s="10"/>
      <c r="I126" s="13">
        <v>18.55</v>
      </c>
    </row>
    <row r="127" spans="1:9" ht="60" x14ac:dyDescent="0.25">
      <c r="A127" s="2" t="s">
        <v>201</v>
      </c>
      <c r="B127" s="3" t="s">
        <v>202</v>
      </c>
      <c r="C127" s="9" t="s">
        <v>224</v>
      </c>
      <c r="D127" s="9"/>
      <c r="E127" s="12"/>
      <c r="F127" s="9">
        <v>4</v>
      </c>
      <c r="G127" s="12">
        <f>2611.9/42192.5*100</f>
        <v>6.1904366889850095</v>
      </c>
      <c r="H127" s="9"/>
      <c r="I127" s="12">
        <v>8.8000000000000007</v>
      </c>
    </row>
    <row r="128" spans="1:9" ht="60" x14ac:dyDescent="0.25">
      <c r="A128" s="2" t="s">
        <v>203</v>
      </c>
      <c r="B128" s="24" t="s">
        <v>204</v>
      </c>
      <c r="C128" s="2"/>
      <c r="D128" s="9"/>
      <c r="E128" s="9"/>
      <c r="F128" s="9"/>
      <c r="G128" s="9"/>
      <c r="H128" s="9"/>
      <c r="I128" s="9"/>
    </row>
    <row r="129" spans="1:9" ht="45" x14ac:dyDescent="0.25">
      <c r="A129" s="2" t="s">
        <v>205</v>
      </c>
      <c r="B129" s="3" t="s">
        <v>206</v>
      </c>
      <c r="C129" s="9" t="s">
        <v>224</v>
      </c>
      <c r="D129" s="9"/>
      <c r="E129" s="9"/>
      <c r="F129" s="9">
        <v>6.6</v>
      </c>
      <c r="G129" s="9">
        <v>0</v>
      </c>
      <c r="H129" s="9"/>
      <c r="I129" s="9">
        <v>0</v>
      </c>
    </row>
    <row r="130" spans="1:9" ht="66.75" customHeight="1" x14ac:dyDescent="0.25">
      <c r="A130" s="2" t="s">
        <v>207</v>
      </c>
      <c r="B130" s="4" t="s">
        <v>208</v>
      </c>
      <c r="C130" s="2"/>
      <c r="D130" s="9"/>
      <c r="E130" s="9"/>
      <c r="F130" s="9"/>
      <c r="G130" s="9"/>
      <c r="H130" s="9"/>
      <c r="I130" s="9"/>
    </row>
    <row r="131" spans="1:9" ht="60" x14ac:dyDescent="0.25">
      <c r="A131" s="2" t="s">
        <v>209</v>
      </c>
      <c r="B131" s="3" t="s">
        <v>210</v>
      </c>
      <c r="C131" s="9" t="s">
        <v>224</v>
      </c>
      <c r="D131" s="9"/>
      <c r="E131" s="9"/>
      <c r="F131" s="9">
        <v>44.3</v>
      </c>
      <c r="G131" s="9">
        <f>1/1*100</f>
        <v>100</v>
      </c>
      <c r="H131" s="9"/>
      <c r="I131" s="9">
        <v>100</v>
      </c>
    </row>
    <row r="132" spans="1:9" ht="60" x14ac:dyDescent="0.25">
      <c r="A132" s="2" t="s">
        <v>211</v>
      </c>
      <c r="B132" s="3" t="s">
        <v>212</v>
      </c>
      <c r="C132" s="9" t="s">
        <v>224</v>
      </c>
      <c r="D132" s="9"/>
      <c r="E132" s="9"/>
      <c r="F132" s="9">
        <v>75.5</v>
      </c>
      <c r="G132" s="9">
        <f>1/1*100</f>
        <v>100</v>
      </c>
      <c r="H132" s="9"/>
      <c r="I132" s="9">
        <v>100</v>
      </c>
    </row>
    <row r="133" spans="1:9" ht="58.5" customHeight="1" x14ac:dyDescent="0.25">
      <c r="A133" s="2" t="s">
        <v>213</v>
      </c>
      <c r="B133" s="3" t="s">
        <v>214</v>
      </c>
      <c r="C133" s="9" t="s">
        <v>224</v>
      </c>
      <c r="D133" s="9"/>
      <c r="E133" s="9"/>
      <c r="F133" s="9">
        <v>0.9</v>
      </c>
      <c r="G133" s="9">
        <f>0/1*100</f>
        <v>0</v>
      </c>
      <c r="H133" s="9"/>
      <c r="I133" s="9">
        <v>0</v>
      </c>
    </row>
    <row r="134" spans="1:9" ht="63.75" customHeight="1" x14ac:dyDescent="0.25">
      <c r="A134" s="2" t="s">
        <v>215</v>
      </c>
      <c r="B134" s="3" t="s">
        <v>216</v>
      </c>
      <c r="C134" s="9" t="s">
        <v>224</v>
      </c>
      <c r="D134" s="9"/>
      <c r="E134" s="9"/>
      <c r="F134" s="9">
        <v>32.1</v>
      </c>
      <c r="G134" s="9">
        <f>0/1*100</f>
        <v>0</v>
      </c>
      <c r="H134" s="9"/>
      <c r="I134" s="9">
        <v>0</v>
      </c>
    </row>
    <row r="135" spans="1:9" x14ac:dyDescent="0.25">
      <c r="A135" s="7" t="s">
        <v>217</v>
      </c>
      <c r="B135" s="31" t="s">
        <v>218</v>
      </c>
      <c r="C135" s="32"/>
      <c r="D135" s="32"/>
      <c r="E135" s="32"/>
      <c r="F135" s="32"/>
      <c r="G135" s="33"/>
      <c r="H135" s="17"/>
      <c r="I135" s="17"/>
    </row>
    <row r="136" spans="1:9" ht="25.5" x14ac:dyDescent="0.25">
      <c r="A136" s="2" t="s">
        <v>219</v>
      </c>
      <c r="B136" s="4" t="s">
        <v>221</v>
      </c>
      <c r="C136" s="2"/>
      <c r="D136" s="2"/>
      <c r="E136" s="2"/>
      <c r="F136" s="2"/>
      <c r="G136" s="2"/>
      <c r="H136" s="2"/>
      <c r="I136" s="2"/>
    </row>
    <row r="137" spans="1:9" ht="60" x14ac:dyDescent="0.25">
      <c r="A137" s="2" t="s">
        <v>222</v>
      </c>
      <c r="B137" s="6" t="s">
        <v>220</v>
      </c>
      <c r="C137" s="9" t="s">
        <v>224</v>
      </c>
      <c r="D137" s="9"/>
      <c r="E137" s="9"/>
      <c r="F137" s="9">
        <v>70.099999999999994</v>
      </c>
      <c r="G137" s="9">
        <v>100</v>
      </c>
      <c r="H137" s="9"/>
      <c r="I137" s="9">
        <v>100</v>
      </c>
    </row>
  </sheetData>
  <mergeCells count="8">
    <mergeCell ref="H1:I1"/>
    <mergeCell ref="B4:G4"/>
    <mergeCell ref="B36:G36"/>
    <mergeCell ref="B99:G99"/>
    <mergeCell ref="B135:G135"/>
    <mergeCell ref="A1:B1"/>
    <mergeCell ref="F1:G1"/>
    <mergeCell ref="D1:E1"/>
  </mergeCells>
  <pageMargins left="0.51181102362204722" right="0.31496062992125984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2016-10-10T07:26:20Z</cp:lastPrinted>
  <dcterms:created xsi:type="dcterms:W3CDTF">2015-10-26T08:55:36Z</dcterms:created>
  <dcterms:modified xsi:type="dcterms:W3CDTF">2016-10-10T07:28:20Z</dcterms:modified>
</cp:coreProperties>
</file>